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tabRatio="941" firstSheet="8" activeTab="14"/>
  </bookViews>
  <sheets>
    <sheet name="部门财务收支预算总表01-1" sheetId="1" r:id="rId1"/>
    <sheet name="部门收入预算表01-2" sheetId="2" r:id="rId2"/>
    <sheet name="部门支出预算表01-3" sheetId="3" r:id="rId3"/>
    <sheet name="财政拨款收支预算总表02-1" sheetId="4" r:id="rId4"/>
    <sheet name="一般公共预算支出预算表02-2" sheetId="5" r:id="rId5"/>
    <sheet name="一般公共预算“三公”经费支出预算表03" sheetId="6" r:id="rId6"/>
    <sheet name="基本支出预算表04" sheetId="7" r:id="rId7"/>
    <sheet name="项目支出预算表05-1" sheetId="8" r:id="rId8"/>
    <sheet name="项目支出绩效目标表05-2" sheetId="9" r:id="rId9"/>
    <sheet name="政府性基金预算支出预算表06" sheetId="10" r:id="rId10"/>
    <sheet name="部门政府采购预算表07" sheetId="11" r:id="rId11"/>
    <sheet name="部门政府购买服务预算表08" sheetId="12" r:id="rId12"/>
    <sheet name="县对下转移支付预算表09-1" sheetId="13" r:id="rId13"/>
    <sheet name="县对下转移支付绩效目标表09-2" sheetId="14" r:id="rId14"/>
    <sheet name="新增资产配置表10" sheetId="15" r:id="rId15"/>
    <sheet name="上级补助项目支出预算表11" sheetId="16" r:id="rId16"/>
    <sheet name="部门项目中期规划预算表12" sheetId="17" r:id="rId17"/>
  </sheets>
  <definedNames>
    <definedName name="_xlnm.Print_Titles" localSheetId="3">'财政拨款收支预算总表02-1'!$1:$6</definedName>
    <definedName name="_xlnm.Print_Titles" localSheetId="14">新增资产配置表10!$1:$6</definedName>
    <definedName name="_xlnm.Print_Titles" localSheetId="5">一般公共预算“三公”经费支出预算表03!$1:$6</definedName>
    <definedName name="_xlnm.Print_Titles" localSheetId="4">'一般公共预算支出预算表02-2'!$1:$5</definedName>
    <definedName name="_xlnm.Print_Titles" localSheetId="9">政府性基金预算支出预算表06!$1:$6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<sst xmlns="http://schemas.openxmlformats.org/spreadsheetml/2006/main" count="1051" uniqueCount="435">
  <si>
    <t>附件2-3</t>
  </si>
  <si>
    <t>预算01-1表</t>
  </si>
  <si>
    <t>部门财务收支预算总表</t>
  </si>
  <si>
    <t>单位名称：德钦县投资促进局</t>
  </si>
  <si>
    <t>单位:万元</t>
  </si>
  <si>
    <t>收        入</t>
  </si>
  <si>
    <t>支        出</t>
  </si>
  <si>
    <t>项      目</t>
  </si>
  <si>
    <t>2023年预算数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</si>
  <si>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</si>
  <si>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</si>
  <si>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</si>
  <si>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</si>
  <si>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</si>
  <si>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</si>
  <si>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</si>
  <si>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</si>
  <si>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</si>
  <si>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五、单位资金</t>
  </si>
  <si>
    <t>五、教育支出</t>
  </si>
  <si>
    <t>1、事业收入</t>
  </si>
  <si>
    <t>六、科学技术支出</t>
  </si>
  <si>
    <t>2、事业单位经营收入</t>
  </si>
  <si>
    <t>七、文化旅游体育与传媒支出</t>
  </si>
  <si>
    <t>3、上级补助收入</t>
  </si>
  <si>
    <t>八、社会保障和就业支出</t>
  </si>
  <si>
    <t>4、附属单位上缴收入</t>
  </si>
  <si>
    <t>九、卫生健康支出</t>
  </si>
  <si>
    <t>5、非同级财政拨款</t>
  </si>
  <si>
    <t>十、节能环保支出</t>
  </si>
  <si>
    <t>6、其他收入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</si>
  <si>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</si>
  <si>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</si>
  <si>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</si>
  <si>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</si>
  <si>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</si>
  <si>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</si>
  <si>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</si>
  <si>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</si>
  <si>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</si>
  <si>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</si>
  <si>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二十一、灾害防治及应急管理支出</t>
  </si>
  <si>
    <t>二十二、预备费</t>
  </si>
  <si>
    <t>二十三、其他支出</t>
  </si>
  <si>
    <t>本年收入合计</t>
  </si>
  <si>
    <t>本年支出合计</t>
  </si>
  <si>
    <t>上年结转结余</t>
  </si>
  <si>
    <t>年终结转结余</t>
  </si>
  <si>
    <t>收  入  总  计</t>
  </si>
  <si>
    <t>支 出 总 计</t>
  </si>
  <si>
    <t>预算01-2表</t>
  </si>
  <si>
    <t>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</si>
  <si>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</si>
  <si>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</si>
  <si>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</si>
  <si>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</si>
  <si>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</si>
  <si>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</si>
  <si>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</si>
  <si>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</si>
  <si>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</si>
  <si>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</si>
  <si>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事业收入</t>
  </si>
  <si>
    <t>事业单位经营收入</t>
  </si>
  <si>
    <t>上级补助收入</t>
  </si>
  <si>
    <t>附属单位上缴收入</t>
  </si>
  <si>
    <t>非同级财政拨款收入</t>
  </si>
  <si>
    <t>其他收入</t>
  </si>
  <si>
    <t>375001</t>
  </si>
  <si>
    <t>德钦县投资促进局</t>
  </si>
  <si>
    <t/>
  </si>
  <si>
    <t>预算01-3表</t>
  </si>
  <si>
    <t>部门支出预算表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</si>
  <si>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</si>
  <si>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</si>
  <si>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</si>
  <si>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</si>
  <si>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</si>
  <si>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</si>
  <si>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
经营支出</t>
  </si>
  <si>
    <t>上级补助支出</t>
  </si>
  <si>
    <t>附属单位补助支出</t>
  </si>
  <si>
    <t>非同级财政拨款支出</t>
  </si>
  <si>
    <t>其他支出</t>
  </si>
  <si>
    <t>2011301</t>
  </si>
  <si>
    <t>行政运行</t>
  </si>
  <si>
    <t>2011308</t>
  </si>
  <si>
    <t>招商引资</t>
  </si>
  <si>
    <t>2080505</t>
  </si>
  <si>
    <t>机关事业单位基本养老保险缴费支出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</si>
  <si>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</si>
  <si>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</si>
  <si>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</si>
  <si>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</si>
  <si>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</si>
  <si>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</si>
  <si>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2210201</t>
  </si>
  <si>
    <t>住房公积金</t>
  </si>
  <si>
    <t>合  计</t>
  </si>
  <si>
    <t>预算02-1表</t>
  </si>
  <si>
    <t>财政拨款收支预算总表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</si>
  <si>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</si>
  <si>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</si>
  <si>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</si>
  <si>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</si>
  <si>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</si>
  <si>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</si>
  <si>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</si>
  <si>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</si>
  <si>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</si>
  <si>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</si>
  <si>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</si>
  <si>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</si>
  <si>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</si>
  <si>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</si>
  <si>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</si>
  <si>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</si>
  <si>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</si>
  <si>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</si>
  <si>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</si>
  <si>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</si>
  <si>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</si>
  <si>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</si>
  <si>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</si>
  <si>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</si>
  <si>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</si>
  <si>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</si>
  <si>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</si>
  <si>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（二十一）灾害防治及应急管理支出</t>
  </si>
  <si>
    <t>（二十二）预备费</t>
  </si>
  <si>
    <t>（二十三）其他支出</t>
  </si>
  <si>
    <t>二、年终结转结余</t>
  </si>
  <si>
    <t>收 入 总 计</t>
  </si>
  <si>
    <t>预算02-2表</t>
  </si>
  <si>
    <t>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</si>
  <si>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</si>
  <si>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</si>
  <si>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</si>
  <si>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</si>
  <si>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</si>
  <si>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</si>
  <si>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</si>
  <si>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</si>
  <si>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</si>
  <si>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201</t>
  </si>
  <si>
    <t>一般公共服务支出</t>
  </si>
  <si>
    <t>20113</t>
  </si>
  <si>
    <t xml:space="preserve">  商贸事务</t>
  </si>
  <si>
    <t xml:space="preserve">    行政运行</t>
  </si>
  <si>
    <t xml:space="preserve">    招商引资</t>
  </si>
  <si>
    <t>208</t>
  </si>
  <si>
    <t>社会保障和就业支出</t>
  </si>
  <si>
    <t>20805</t>
  </si>
  <si>
    <t xml:space="preserve">  行政事业单位养老支出</t>
  </si>
  <si>
    <t xml:space="preserve">    机关事业单位基本养老保险缴费支出</t>
  </si>
  <si>
    <t>2080506</t>
  </si>
  <si>
    <t xml:space="preserve">    机关事业单位职业年金缴费支出</t>
  </si>
  <si>
    <t>210</t>
  </si>
  <si>
    <t>卫生健康支出</t>
  </si>
  <si>
    <t>21011</t>
  </si>
  <si>
    <t xml:space="preserve">  行政事业单位医疗</t>
  </si>
  <si>
    <t>2101101</t>
  </si>
  <si>
    <t xml:space="preserve">    行政单位医疗</t>
  </si>
  <si>
    <t xml:space="preserve">    事业单位医疗</t>
  </si>
  <si>
    <t xml:space="preserve">    公务员医疗补助</t>
  </si>
  <si>
    <t xml:space="preserve">    其他行政事业单位医疗支出</t>
  </si>
  <si>
    <t>221</t>
  </si>
  <si>
    <t>住房保障支出</t>
  </si>
  <si>
    <t>22102</t>
  </si>
  <si>
    <t xml:space="preserve">  住房改革支出</t>
  </si>
  <si>
    <t xml:space="preserve">    住房公积金</t>
  </si>
  <si>
    <t>预算03表</t>
  </si>
  <si>
    <t>一般公共预算“三公”经费支出预算表</t>
  </si>
  <si>
    <t>单位：万元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</si>
  <si>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</si>
  <si>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</si>
  <si>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</si>
  <si>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</si>
  <si>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</si>
  <si>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</si>
  <si>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</si>
  <si>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部门基本支出预算表</t>
  </si>
  <si>
    <t>项目单位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</si>
  <si>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</si>
  <si>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</si>
  <si>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</si>
  <si>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</si>
  <si>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</si>
  <si>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</si>
  <si>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</si>
  <si>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</si>
  <si>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</si>
  <si>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</si>
  <si>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</si>
  <si>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</si>
  <si>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</si>
  <si>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</si>
  <si>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</si>
  <si>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其中：转隶人员公用经费</t>
  </si>
  <si>
    <t>已预拨</t>
  </si>
  <si>
    <t>533422210000000017764</t>
  </si>
  <si>
    <t>事业人员工资支出</t>
  </si>
  <si>
    <t>基本工资（事业）</t>
  </si>
  <si>
    <t>基本工资</t>
  </si>
  <si>
    <t>津贴补贴（事业）</t>
  </si>
  <si>
    <t>30102</t>
  </si>
  <si>
    <t>津贴补贴</t>
  </si>
  <si>
    <t>奖金（事业）</t>
  </si>
  <si>
    <t>30107</t>
  </si>
  <si>
    <t>绩效工资</t>
  </si>
  <si>
    <t>基础性绩效工资</t>
  </si>
  <si>
    <t>奖励性绩效工资</t>
  </si>
  <si>
    <t>533422210000000017765</t>
  </si>
  <si>
    <t>社会保障缴费</t>
  </si>
  <si>
    <t>养老保险</t>
  </si>
  <si>
    <t>30108</t>
  </si>
  <si>
    <t>机关事业单位基本养老保险缴费</t>
  </si>
  <si>
    <t>基本医疗补助（事业）</t>
  </si>
  <si>
    <t>30110</t>
  </si>
  <si>
    <t>职工基本医疗保险缴费</t>
  </si>
  <si>
    <t>30111</t>
  </si>
  <si>
    <t>公务员医疗补助缴费</t>
  </si>
  <si>
    <t>失业保险</t>
  </si>
  <si>
    <t>30112</t>
  </si>
  <si>
    <t>其他社会保障缴费</t>
  </si>
  <si>
    <t>大病医疗补助（事业）</t>
  </si>
  <si>
    <t>工伤保险（事业）</t>
  </si>
  <si>
    <t>533422210000000017766</t>
  </si>
  <si>
    <t>533422210000000017769</t>
  </si>
  <si>
    <t>公务用车运行维护费</t>
  </si>
  <si>
    <t>533422210000000017771</t>
  </si>
  <si>
    <t>工会经费</t>
  </si>
  <si>
    <t>533422210000000017772</t>
  </si>
  <si>
    <t>一般公用经费</t>
  </si>
  <si>
    <t>包干经费-差旅费</t>
  </si>
  <si>
    <t>差旅费</t>
  </si>
  <si>
    <t>包干经费-办公费</t>
  </si>
  <si>
    <t>办公费</t>
  </si>
  <si>
    <t>福利费（其他事业单位）</t>
  </si>
  <si>
    <t>福利费</t>
  </si>
  <si>
    <t>533422221100000460634</t>
  </si>
  <si>
    <t>其他工资福利支出</t>
  </si>
  <si>
    <t>公益性岗位工资</t>
  </si>
  <si>
    <t>533422221100000460646</t>
  </si>
  <si>
    <t>体检费</t>
  </si>
  <si>
    <t>医疗费</t>
  </si>
  <si>
    <t>533422221100000463230</t>
  </si>
  <si>
    <t>包干经费-公务接待费</t>
  </si>
  <si>
    <t>533422231100001419215</t>
  </si>
  <si>
    <t>事业单位奖励性绩效年终一次性发放</t>
  </si>
  <si>
    <t>533422231100001419216</t>
  </si>
  <si>
    <t>事业人员基础绩效</t>
  </si>
  <si>
    <t>预算05-1表</t>
  </si>
  <si>
    <t>部门项目支出预算表</t>
  </si>
  <si>
    <t>项目分类</t>
  </si>
  <si>
    <t>经济科目编码</t>
  </si>
  <si>
    <t>经济科目名称</t>
  </si>
  <si>
    <t>本年拨款</t>
  </si>
  <si>
    <t>其中：本次下达</t>
  </si>
  <si>
    <t>311 专项业务类</t>
  </si>
  <si>
    <t>533422210000000019730</t>
  </si>
  <si>
    <t>招商引资项目专项资金</t>
  </si>
  <si>
    <t xml:space="preserve">    招商引资项目专项资金</t>
  </si>
  <si>
    <t>30201</t>
  </si>
  <si>
    <t>30211</t>
  </si>
  <si>
    <t>30217</t>
  </si>
  <si>
    <t>委托业务费</t>
  </si>
  <si>
    <t>预算05-2表</t>
  </si>
  <si>
    <t>部门项目绩效目标表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</si>
  <si>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</si>
  <si>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</si>
  <si>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</si>
  <si>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</si>
  <si>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</si>
  <si>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</si>
  <si>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</si>
  <si>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</si>
  <si>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</si>
  <si>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</si>
  <si>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 xml:space="preserve">        招商引资项目专项资金</t>
  </si>
  <si>
    <t>1.参加会展和招商引资活动6次以上，
2.包装策划招商引资项目3个以上。
3.投资考察人员接待20次以上。
4.完成宣传资料印刷6次以上。
5.参加相关专项培训4次以上。
6.完成昆迪帮扶资金的对接与1次以上项目检查验收。</t>
  </si>
  <si>
    <t>产出指标</t>
  </si>
  <si>
    <t>数量指标</t>
  </si>
  <si>
    <t>指标1：参加会展及开展招商引资活动次数</t>
  </si>
  <si>
    <t>&gt;=</t>
  </si>
  <si>
    <t>次</t>
  </si>
  <si>
    <t>定量指标</t>
  </si>
  <si>
    <t>参加招商引资会展6次以上</t>
  </si>
  <si>
    <t>指标2：包装策划项目数</t>
  </si>
  <si>
    <t>包装策划项目3个以上</t>
  </si>
  <si>
    <t>指标3：投资考察人员接待次数</t>
  </si>
  <si>
    <t>20</t>
  </si>
  <si>
    <t>接待投资考察人员20次以上</t>
  </si>
  <si>
    <t>指标4：宣传资料印刷量</t>
  </si>
  <si>
    <t>宣传资料印刷6次以上</t>
  </si>
  <si>
    <t>指标5：昆迪帮扶资金项目检查验收次数</t>
  </si>
  <si>
    <t>昆迪帮扶资金项目实地检查1次以上</t>
  </si>
  <si>
    <t>质量指标</t>
  </si>
  <si>
    <t>指标1：项目包装策划质量合格率</t>
  </si>
  <si>
    <t>95</t>
  </si>
  <si>
    <t>%</t>
  </si>
  <si>
    <t>项目包装策划的质量合格率达到95%</t>
  </si>
  <si>
    <t>指标2：宣传资料印刷质量合格率</t>
  </si>
  <si>
    <t>98</t>
  </si>
  <si>
    <t>宣传资料印刷质量合格率达到98%</t>
  </si>
  <si>
    <t>时效指标</t>
  </si>
  <si>
    <t>指标1：宣传资料印刷及时率</t>
  </si>
  <si>
    <t>=</t>
  </si>
  <si>
    <t>2023年12月31日前完成</t>
  </si>
  <si>
    <t>是/否</t>
  </si>
  <si>
    <t>宣传资料印刷及时率达100%</t>
  </si>
  <si>
    <t>指标2：参加会展、招商引资活动及时率</t>
  </si>
  <si>
    <t>参加会展及时率达100%</t>
  </si>
  <si>
    <t>指标3：接待考察人员及时率</t>
  </si>
  <si>
    <t>接待考察人员及时率达100%</t>
  </si>
  <si>
    <t>指标4：包装策划项目及时率</t>
  </si>
  <si>
    <t>包装策划项目及时率达100%</t>
  </si>
  <si>
    <t>指标5：昆迪帮扶资金项目检查及时率</t>
  </si>
  <si>
    <t>昆迪帮扶资金项目检查及时率100%</t>
  </si>
  <si>
    <t>成本指标</t>
  </si>
  <si>
    <t>指标1：参加会展及开展招商引资活动办公成本</t>
  </si>
  <si>
    <t>&lt;=</t>
  </si>
  <si>
    <t>万元</t>
  </si>
  <si>
    <t>参加会展及开展招商引资活动办公成本控制在2万元以内</t>
  </si>
  <si>
    <t>指标2：包装策划项目成本</t>
  </si>
  <si>
    <t>3.5</t>
  </si>
  <si>
    <t>包装策划项目的经济成本控制在4万元以内</t>
  </si>
  <si>
    <t>指标3：接待成本</t>
  </si>
  <si>
    <t>接待投资考察企业人员的经济成本控制在1万元以内</t>
  </si>
  <si>
    <t>指标5：差旅费成本</t>
  </si>
  <si>
    <t>2.5</t>
  </si>
  <si>
    <t>参加培训差旅经济成本控制在1万元以内</t>
  </si>
  <si>
    <t>效益指标</t>
  </si>
  <si>
    <t>经济效益指标</t>
  </si>
  <si>
    <t>指标1：招商引资工作对全县经济效益贡献度</t>
  </si>
  <si>
    <t>有一定提高</t>
  </si>
  <si>
    <t>定性指标</t>
  </si>
  <si>
    <t>参展对提高全县经济效益有一定帮助</t>
  </si>
  <si>
    <t>指标2：包装策划对项目的经济效益贡献度</t>
  </si>
  <si>
    <t>包装策划对提高项目的经济效益有一定帮助</t>
  </si>
  <si>
    <t>社会效益指标</t>
  </si>
  <si>
    <t>指标1：提升德钦县投资环境和招商引资宣传影响</t>
  </si>
  <si>
    <t>逐步提高</t>
  </si>
  <si>
    <t>招商引资人力资源专业度逐渐提高</t>
  </si>
  <si>
    <t>可持续影响指标</t>
  </si>
  <si>
    <t>指标2：招商引资工作长效机制完善度</t>
  </si>
  <si>
    <t>逐步完善招商引资工作机制，提高工作成效转化能力</t>
  </si>
  <si>
    <t>满意度指标</t>
  </si>
  <si>
    <t>服务对象满意度指标</t>
  </si>
  <si>
    <t>指标1：前来投资考察企业满意度</t>
  </si>
  <si>
    <t>80</t>
  </si>
  <si>
    <t>投资考察人员对接待的满意度达到80%以上</t>
  </si>
  <si>
    <t>指标2：群众对包装策划项目及宣传效果满意度</t>
  </si>
  <si>
    <t>接受包装策划项目的单位满意度达到80%以上</t>
  </si>
  <si>
    <t>预算06表</t>
  </si>
  <si>
    <t>政府性基金预算支出预算表</t>
  </si>
  <si>
    <t>单位名称：国库处</t>
  </si>
  <si>
    <t>单位名称</t>
  </si>
  <si>
    <t>本年政府性基金预算支出</t>
  </si>
  <si>
    <t>注：本单位2023年未涉及政府性基金预算支出</t>
  </si>
  <si>
    <t>预算07表</t>
  </si>
  <si>
    <t>部门政府采购预算表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</si>
  <si>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</si>
  <si>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</si>
  <si>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</si>
  <si>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</si>
  <si>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</si>
  <si>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</si>
  <si>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</si>
  <si>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</si>
  <si>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</si>
  <si>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 xml:space="preserve">  公务用车运行维护费</t>
  </si>
  <si>
    <t>车辆维修和保养服务</t>
  </si>
  <si>
    <t>C23120301 车辆维修和保养服务</t>
  </si>
  <si>
    <t>预算08表</t>
  </si>
  <si>
    <t>政府购买服务预算表</t>
  </si>
  <si>
    <t>政府购买服务项目</t>
  </si>
  <si>
    <t>政府购买服务指导性目录代码</t>
  </si>
  <si>
    <t>所属服务类别</t>
  </si>
  <si>
    <t>所属服务领域</t>
  </si>
  <si>
    <t>购买内容简述</t>
  </si>
  <si>
    <t>单位自筹</t>
  </si>
  <si>
    <t>注：本单位2023年预算未涉及政府购买服务</t>
  </si>
  <si>
    <t>预算09-1表</t>
  </si>
  <si>
    <t>县对下转移支付预算表</t>
  </si>
  <si>
    <t>单位名称（项目）</t>
  </si>
  <si>
    <t>地区</t>
  </si>
  <si>
    <t>政府性基金</t>
  </si>
  <si>
    <t>昆明</t>
  </si>
  <si>
    <t>昭通</t>
  </si>
  <si>
    <t>曲靖</t>
  </si>
  <si>
    <t>玉溪</t>
  </si>
  <si>
    <t>红河</t>
  </si>
  <si>
    <t>文山</t>
  </si>
  <si>
    <t>普洱</t>
  </si>
  <si>
    <t>西双版纳</t>
  </si>
  <si>
    <t>楚雄</t>
  </si>
  <si>
    <t>大理</t>
  </si>
  <si>
    <t>保山</t>
  </si>
  <si>
    <t>德宏</t>
  </si>
  <si>
    <t>丽江</t>
  </si>
  <si>
    <t>怒江</t>
  </si>
  <si>
    <t>迪庆</t>
  </si>
  <si>
    <t>临沧</t>
  </si>
  <si>
    <t>宣威</t>
  </si>
  <si>
    <t>腾冲</t>
  </si>
  <si>
    <t>镇雄</t>
  </si>
  <si>
    <t>注：本单位2023年预算未涉及县对下转移支出</t>
  </si>
  <si>
    <t>预算09-2表</t>
  </si>
  <si>
    <t>县对下转移支付绩效目标表</t>
  </si>
  <si>
    <t>注：本单位2023年预算未涉及县对下转移支付项目</t>
  </si>
  <si>
    <t>预算10表</t>
  </si>
  <si>
    <t>新增资产配置表</t>
  </si>
  <si>
    <t>资产类别</t>
  </si>
  <si>
    <t>资产分类代码.名称</t>
  </si>
  <si>
    <t>资产名称</t>
  </si>
  <si>
    <t>计量单位</t>
  </si>
  <si>
    <t>财政部门批复数（万元）</t>
  </si>
  <si>
    <t>单价</t>
  </si>
  <si>
    <t>金额</t>
  </si>
  <si>
    <t>无</t>
  </si>
  <si>
    <t>注：本单位2023年预算未涉及新增资产配置</t>
  </si>
  <si>
    <t>预算11表</t>
  </si>
  <si>
    <t>上级补助项目支出预算表</t>
  </si>
  <si>
    <t>上级补助</t>
  </si>
  <si>
    <t>注：本单位2023年预算未涉及上级补助项目支出</t>
  </si>
  <si>
    <t>预算12表</t>
  </si>
  <si>
    <t>部门项目中期规划预算表</t>
  </si>
  <si>
    <t>项目级次</t>
  </si>
  <si>
    <t>2023年</t>
  </si>
  <si>
    <t>2024年</t>
  </si>
  <si>
    <t>2025年</t>
  </si>
  <si>
    <t>特定专项类</t>
  </si>
  <si>
    <t>招商引资专项经费</t>
  </si>
  <si>
    <t>本级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</si>
</sst>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-0.00\ "/>
    <numFmt numFmtId="177" formatCode="_ * #,##0.0_ ;_ * \-#,##0.0_ ;_ * &quot;-&quot;??.0_ ;_ @_ "/>
    <numFmt numFmtId="178" formatCode="_ * #,##0.00_ ;_ * \-#,##0.00_ ;_ * &quot;-&quot;??.00_ ;_ @_ "/>
    <numFmt numFmtId="179" formatCode="#,##0.00_);[Red]\-#,##0.00\ "/>
    <numFmt numFmtId="180" formatCode="0.00_ "/>
  </numFmts>
  <fonts count="43">
    <font>
      <sz val="9"/>
      <name val="Microsoft YaHei UI"/>
      <charset val="1"/>
    </font>
    <font>
      <sz val="10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9"/>
      <name val="宋体"/>
      <charset val="134"/>
    </font>
    <font>
      <b/>
      <sz val="22"/>
      <color rgb="FF000000"/>
      <name val="宋体"/>
      <charset val="134"/>
    </font>
    <font>
      <sz val="11"/>
      <name val="宋体"/>
      <charset val="134"/>
    </font>
    <font>
      <sz val="9"/>
      <color rgb="FF000000"/>
      <name val="宋体"/>
      <charset val="1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0"/>
      <name val="Arial"/>
      <charset val="1"/>
    </font>
    <font>
      <sz val="9"/>
      <name val="宋体"/>
      <charset val="1"/>
    </font>
    <font>
      <sz val="10"/>
      <name val="宋体"/>
      <charset val="1"/>
    </font>
    <font>
      <sz val="12"/>
      <name val="宋体"/>
      <charset val="134"/>
    </font>
    <font>
      <sz val="18"/>
      <name val="华文中宋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10"/>
      <color rgb="FF000000"/>
      <name val="黑体"/>
      <charset val="134"/>
    </font>
    <font>
      <b/>
      <sz val="9"/>
      <color rgb="FF000000"/>
      <name val="宋体"/>
      <charset val="1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9"/>
      <name val="Microsoft YaHei U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top"/>
      <protection locked="0"/>
    </xf>
    <xf numFmtId="43" fontId="22" fillId="0" borderId="0" applyFont="0" applyFill="0" applyBorder="0" applyAlignment="0" applyProtection="0">
      <alignment vertical="center"/>
    </xf>
    <xf numFmtId="44" fontId="22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42" fontId="22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2" fillId="2" borderId="14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3" borderId="17" applyNumberFormat="0" applyAlignment="0" applyProtection="0">
      <alignment vertical="center"/>
    </xf>
    <xf numFmtId="0" fontId="32" fillId="4" borderId="18" applyNumberFormat="0" applyAlignment="0" applyProtection="0">
      <alignment vertical="center"/>
    </xf>
    <xf numFmtId="0" fontId="33" fillId="4" borderId="17" applyNumberFormat="0" applyAlignment="0" applyProtection="0">
      <alignment vertical="center"/>
    </xf>
    <xf numFmtId="0" fontId="34" fillId="5" borderId="19" applyNumberFormat="0" applyAlignment="0" applyProtection="0">
      <alignment vertical="center"/>
    </xf>
    <xf numFmtId="0" fontId="35" fillId="0" borderId="20" applyNumberFormat="0" applyFill="0" applyAlignment="0" applyProtection="0">
      <alignment vertical="center"/>
    </xf>
    <xf numFmtId="0" fontId="36" fillId="0" borderId="21" applyNumberFormat="0" applyFill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2" fillId="0" borderId="0">
      <alignment vertical="top"/>
      <protection locked="0"/>
    </xf>
  </cellStyleXfs>
  <cellXfs count="246">
    <xf numFmtId="0" fontId="0" fillId="0" borderId="0" xfId="0" applyFont="1" applyFill="1" applyBorder="1" applyAlignment="1" applyProtection="1">
      <alignment vertical="top"/>
      <protection locked="0"/>
    </xf>
    <xf numFmtId="0" fontId="1" fillId="0" borderId="0" xfId="49" applyFont="1" applyFill="1" applyBorder="1" applyAlignment="1" applyProtection="1"/>
    <xf numFmtId="49" fontId="2" fillId="0" borderId="0" xfId="49" applyNumberFormat="1" applyFont="1" applyFill="1" applyBorder="1" applyAlignment="1" applyProtection="1"/>
    <xf numFmtId="0" fontId="2" fillId="0" borderId="0" xfId="49" applyFont="1" applyFill="1" applyBorder="1" applyAlignment="1" applyProtection="1"/>
    <xf numFmtId="0" fontId="2" fillId="0" borderId="0" xfId="49" applyFont="1" applyFill="1" applyBorder="1" applyAlignment="1" applyProtection="1">
      <alignment horizontal="right" vertical="center"/>
      <protection locked="0"/>
    </xf>
    <xf numFmtId="0" fontId="3" fillId="0" borderId="0" xfId="49" applyFont="1" applyFill="1" applyBorder="1" applyAlignment="1" applyProtection="1">
      <alignment horizontal="center" vertical="center"/>
    </xf>
    <xf numFmtId="0" fontId="4" fillId="0" borderId="0" xfId="49" applyFont="1" applyFill="1" applyBorder="1" applyAlignment="1" applyProtection="1">
      <alignment horizontal="left" vertical="center"/>
      <protection locked="0"/>
    </xf>
    <xf numFmtId="0" fontId="5" fillId="0" borderId="0" xfId="49" applyFont="1" applyFill="1" applyBorder="1" applyAlignment="1" applyProtection="1">
      <alignment horizontal="left" vertical="center"/>
    </xf>
    <xf numFmtId="0" fontId="5" fillId="0" borderId="0" xfId="49" applyFont="1" applyFill="1" applyBorder="1" applyAlignment="1" applyProtection="1"/>
    <xf numFmtId="0" fontId="2" fillId="0" borderId="0" xfId="49" applyFont="1" applyFill="1" applyBorder="1" applyAlignment="1" applyProtection="1">
      <alignment horizontal="right"/>
      <protection locked="0"/>
    </xf>
    <xf numFmtId="0" fontId="5" fillId="0" borderId="1" xfId="49" applyFont="1" applyFill="1" applyBorder="1" applyAlignment="1" applyProtection="1">
      <alignment horizontal="center" vertical="center" wrapText="1"/>
      <protection locked="0"/>
    </xf>
    <xf numFmtId="0" fontId="5" fillId="0" borderId="1" xfId="49" applyFont="1" applyFill="1" applyBorder="1" applyAlignment="1" applyProtection="1">
      <alignment horizontal="center" vertical="center" wrapText="1"/>
    </xf>
    <xf numFmtId="0" fontId="5" fillId="0" borderId="2" xfId="49" applyFont="1" applyFill="1" applyBorder="1" applyAlignment="1" applyProtection="1">
      <alignment horizontal="center" vertical="center"/>
    </xf>
    <xf numFmtId="0" fontId="5" fillId="0" borderId="3" xfId="49" applyFont="1" applyFill="1" applyBorder="1" applyAlignment="1" applyProtection="1">
      <alignment horizontal="center" vertical="center"/>
    </xf>
    <xf numFmtId="0" fontId="5" fillId="0" borderId="4" xfId="49" applyFont="1" applyFill="1" applyBorder="1" applyAlignment="1" applyProtection="1">
      <alignment horizontal="center" vertical="center"/>
    </xf>
    <xf numFmtId="0" fontId="5" fillId="0" borderId="5" xfId="49" applyFont="1" applyFill="1" applyBorder="1" applyAlignment="1" applyProtection="1">
      <alignment horizontal="center" vertical="center" wrapText="1"/>
      <protection locked="0"/>
    </xf>
    <xf numFmtId="0" fontId="5" fillId="0" borderId="5" xfId="49" applyFont="1" applyFill="1" applyBorder="1" applyAlignment="1" applyProtection="1">
      <alignment horizontal="center" vertical="center" wrapText="1"/>
    </xf>
    <xf numFmtId="0" fontId="5" fillId="0" borderId="1" xfId="49" applyFont="1" applyFill="1" applyBorder="1" applyAlignment="1" applyProtection="1">
      <alignment horizontal="center" vertical="center"/>
    </xf>
    <xf numFmtId="0" fontId="5" fillId="0" borderId="6" xfId="49" applyFont="1" applyFill="1" applyBorder="1" applyAlignment="1" applyProtection="1">
      <alignment horizontal="center" vertical="center" wrapText="1"/>
      <protection locked="0"/>
    </xf>
    <xf numFmtId="0" fontId="5" fillId="0" borderId="6" xfId="49" applyFont="1" applyFill="1" applyBorder="1" applyAlignment="1" applyProtection="1">
      <alignment horizontal="center" vertical="center" wrapText="1"/>
    </xf>
    <xf numFmtId="0" fontId="5" fillId="0" borderId="6" xfId="49" applyFont="1" applyFill="1" applyBorder="1" applyAlignment="1" applyProtection="1">
      <alignment horizontal="center" vertical="center"/>
    </xf>
    <xf numFmtId="0" fontId="2" fillId="0" borderId="7" xfId="49" applyFont="1" applyFill="1" applyBorder="1" applyAlignment="1" applyProtection="1">
      <alignment horizontal="center" vertical="center"/>
    </xf>
    <xf numFmtId="0" fontId="2" fillId="0" borderId="7" xfId="49" applyFont="1" applyFill="1" applyBorder="1" applyAlignment="1" applyProtection="1">
      <alignment horizontal="center" vertical="center"/>
      <protection locked="0"/>
    </xf>
    <xf numFmtId="0" fontId="6" fillId="0" borderId="7" xfId="49" applyFont="1" applyFill="1" applyBorder="1" applyAlignment="1" applyProtection="1">
      <alignment horizontal="left" vertical="center" wrapText="1"/>
      <protection locked="0"/>
    </xf>
    <xf numFmtId="0" fontId="4" fillId="0" borderId="7" xfId="49" applyFont="1" applyFill="1" applyBorder="1" applyAlignment="1" applyProtection="1">
      <alignment horizontal="left" vertical="center"/>
      <protection locked="0"/>
    </xf>
    <xf numFmtId="0" fontId="6" fillId="0" borderId="7" xfId="49" applyFont="1" applyFill="1" applyBorder="1" applyAlignment="1" applyProtection="1">
      <alignment horizontal="center" vertical="center" wrapText="1"/>
      <protection locked="0"/>
    </xf>
    <xf numFmtId="0" fontId="6" fillId="0" borderId="7" xfId="49" applyFont="1" applyFill="1" applyBorder="1" applyAlignment="1" applyProtection="1">
      <alignment horizontal="right" vertical="center" wrapText="1"/>
      <protection locked="0"/>
    </xf>
    <xf numFmtId="0" fontId="6" fillId="0" borderId="8" xfId="49" applyFont="1" applyFill="1" applyBorder="1" applyAlignment="1" applyProtection="1">
      <alignment horizontal="center" vertical="center" wrapText="1"/>
      <protection locked="0"/>
    </xf>
    <xf numFmtId="0" fontId="6" fillId="0" borderId="9" xfId="49" applyFont="1" applyFill="1" applyBorder="1" applyAlignment="1" applyProtection="1">
      <alignment horizontal="left" vertical="center" wrapText="1"/>
      <protection locked="0"/>
    </xf>
    <xf numFmtId="0" fontId="6" fillId="0" borderId="10" xfId="49" applyFont="1" applyFill="1" applyBorder="1" applyAlignment="1" applyProtection="1">
      <alignment horizontal="left" vertical="center" wrapText="1"/>
      <protection locked="0"/>
    </xf>
    <xf numFmtId="0" fontId="5" fillId="0" borderId="5" xfId="49" applyFont="1" applyFill="1" applyBorder="1" applyAlignment="1" applyProtection="1">
      <alignment horizontal="center" vertical="center"/>
    </xf>
    <xf numFmtId="0" fontId="4" fillId="0" borderId="7" xfId="49" applyFont="1" applyFill="1" applyBorder="1" applyAlignment="1" applyProtection="1">
      <alignment horizontal="left" vertical="center" wrapText="1"/>
    </xf>
    <xf numFmtId="0" fontId="6" fillId="0" borderId="7" xfId="49" applyFont="1" applyFill="1" applyBorder="1" applyAlignment="1" applyProtection="1">
      <alignment horizontal="right" vertical="center" wrapText="1"/>
    </xf>
    <xf numFmtId="0" fontId="1" fillId="0" borderId="2" xfId="49" applyFont="1" applyFill="1" applyBorder="1" applyAlignment="1" applyProtection="1">
      <alignment horizontal="center" vertical="center" wrapText="1"/>
      <protection locked="0"/>
    </xf>
    <xf numFmtId="0" fontId="6" fillId="0" borderId="3" xfId="49" applyFont="1" applyFill="1" applyBorder="1" applyAlignment="1" applyProtection="1">
      <alignment horizontal="left" vertical="center"/>
    </xf>
    <xf numFmtId="0" fontId="6" fillId="0" borderId="4" xfId="49" applyFont="1" applyFill="1" applyBorder="1" applyAlignment="1" applyProtection="1">
      <alignment horizontal="left" vertical="center"/>
    </xf>
    <xf numFmtId="0" fontId="1" fillId="0" borderId="0" xfId="49" applyFont="1" applyFill="1" applyBorder="1" applyAlignment="1" applyProtection="1">
      <alignment vertical="center"/>
    </xf>
    <xf numFmtId="0" fontId="6" fillId="0" borderId="0" xfId="49" applyFont="1" applyFill="1" applyBorder="1" applyAlignment="1" applyProtection="1">
      <alignment vertical="top"/>
      <protection locked="0"/>
    </xf>
    <xf numFmtId="0" fontId="4" fillId="0" borderId="0" xfId="49" applyFont="1" applyFill="1" applyBorder="1" applyAlignment="1" applyProtection="1">
      <alignment horizontal="right" vertical="center"/>
    </xf>
    <xf numFmtId="0" fontId="7" fillId="0" borderId="0" xfId="49" applyFont="1" applyFill="1" applyBorder="1" applyAlignment="1" applyProtection="1">
      <alignment horizontal="center" vertical="center" wrapText="1"/>
    </xf>
    <xf numFmtId="0" fontId="4" fillId="0" borderId="0" xfId="49" applyFont="1" applyFill="1" applyBorder="1" applyAlignment="1" applyProtection="1">
      <alignment horizontal="left" vertical="center"/>
    </xf>
    <xf numFmtId="0" fontId="5" fillId="0" borderId="2" xfId="49" applyFont="1" applyFill="1" applyBorder="1" applyAlignment="1" applyProtection="1">
      <alignment horizontal="center" vertical="center" wrapText="1"/>
    </xf>
    <xf numFmtId="0" fontId="5" fillId="0" borderId="3" xfId="49" applyFont="1" applyFill="1" applyBorder="1" applyAlignment="1" applyProtection="1">
      <alignment horizontal="center" vertical="center" wrapText="1"/>
    </xf>
    <xf numFmtId="0" fontId="5" fillId="0" borderId="4" xfId="49" applyFont="1" applyFill="1" applyBorder="1" applyAlignment="1" applyProtection="1">
      <alignment horizontal="center" vertical="center" wrapText="1"/>
    </xf>
    <xf numFmtId="0" fontId="5" fillId="0" borderId="7" xfId="49" applyFont="1" applyFill="1" applyBorder="1" applyAlignment="1" applyProtection="1">
      <alignment horizontal="center" vertical="center" wrapText="1"/>
    </xf>
    <xf numFmtId="0" fontId="4" fillId="0" borderId="7" xfId="49" applyFont="1" applyFill="1" applyBorder="1" applyAlignment="1" applyProtection="1">
      <alignment horizontal="center" vertical="center" wrapText="1"/>
    </xf>
    <xf numFmtId="0" fontId="4" fillId="0" borderId="7" xfId="49" applyFont="1" applyFill="1" applyBorder="1" applyAlignment="1" applyProtection="1">
      <alignment horizontal="center" vertical="center"/>
    </xf>
    <xf numFmtId="0" fontId="4" fillId="0" borderId="7" xfId="49" applyFont="1" applyFill="1" applyBorder="1" applyAlignment="1" applyProtection="1">
      <alignment horizontal="center" vertical="center" wrapText="1"/>
      <protection locked="0"/>
    </xf>
    <xf numFmtId="0" fontId="4" fillId="0" borderId="4" xfId="49" applyFont="1" applyFill="1" applyBorder="1" applyAlignment="1" applyProtection="1">
      <alignment vertical="center" wrapText="1"/>
      <protection locked="0"/>
    </xf>
    <xf numFmtId="0" fontId="4" fillId="0" borderId="7" xfId="49" applyFont="1" applyFill="1" applyBorder="1" applyAlignment="1" applyProtection="1">
      <alignment horizontal="right" vertical="center" wrapText="1"/>
      <protection locked="0"/>
    </xf>
    <xf numFmtId="0" fontId="4" fillId="0" borderId="7" xfId="49" applyFont="1" applyFill="1" applyBorder="1" applyAlignment="1" applyProtection="1">
      <alignment horizontal="right" vertical="center"/>
      <protection locked="0"/>
    </xf>
    <xf numFmtId="0" fontId="7" fillId="0" borderId="0" xfId="49" applyFont="1" applyFill="1" applyBorder="1" applyAlignment="1" applyProtection="1">
      <alignment horizontal="center" vertical="center"/>
    </xf>
    <xf numFmtId="0" fontId="3" fillId="0" borderId="0" xfId="49" applyFont="1" applyFill="1" applyBorder="1" applyAlignment="1" applyProtection="1">
      <alignment horizontal="center" vertical="center"/>
      <protection locked="0"/>
    </xf>
    <xf numFmtId="0" fontId="6" fillId="0" borderId="0" xfId="49" applyFont="1" applyFill="1" applyBorder="1" applyAlignment="1" applyProtection="1">
      <alignment horizontal="left" vertical="center"/>
      <protection locked="0"/>
    </xf>
    <xf numFmtId="0" fontId="1" fillId="0" borderId="0" xfId="49" applyFont="1" applyFill="1" applyBorder="1" applyAlignment="1" applyProtection="1">
      <alignment vertical="center"/>
      <protection locked="0"/>
    </xf>
    <xf numFmtId="0" fontId="5" fillId="0" borderId="7" xfId="49" applyFont="1" applyFill="1" applyBorder="1" applyAlignment="1" applyProtection="1">
      <alignment horizontal="center" vertical="center"/>
      <protection locked="0"/>
    </xf>
    <xf numFmtId="0" fontId="4" fillId="0" borderId="7" xfId="49" applyFont="1" applyFill="1" applyBorder="1" applyAlignment="1" applyProtection="1">
      <alignment vertical="center"/>
      <protection locked="0"/>
    </xf>
    <xf numFmtId="0" fontId="4" fillId="0" borderId="7" xfId="49" applyFont="1" applyFill="1" applyBorder="1" applyAlignment="1" applyProtection="1">
      <alignment vertical="center" wrapText="1"/>
    </xf>
    <xf numFmtId="0" fontId="4" fillId="0" borderId="7" xfId="49" applyFont="1" applyFill="1" applyBorder="1" applyAlignment="1" applyProtection="1">
      <alignment horizontal="center" vertical="center"/>
      <protection locked="0"/>
    </xf>
    <xf numFmtId="0" fontId="4" fillId="0" borderId="0" xfId="49" applyFont="1" applyFill="1" applyBorder="1" applyAlignment="1" applyProtection="1">
      <alignment horizontal="right" vertical="center"/>
      <protection locked="0"/>
    </xf>
    <xf numFmtId="0" fontId="2" fillId="0" borderId="0" xfId="49" applyFont="1" applyFill="1" applyBorder="1" applyAlignment="1" applyProtection="1">
      <alignment horizontal="right" vertical="center"/>
    </xf>
    <xf numFmtId="0" fontId="4" fillId="0" borderId="0" xfId="49" applyFont="1" applyFill="1" applyBorder="1" applyAlignment="1" applyProtection="1">
      <alignment horizontal="left" vertical="center" wrapText="1"/>
    </xf>
    <xf numFmtId="0" fontId="5" fillId="0" borderId="0" xfId="49" applyFont="1" applyFill="1" applyBorder="1" applyAlignment="1" applyProtection="1">
      <alignment wrapText="1"/>
    </xf>
    <xf numFmtId="0" fontId="2" fillId="0" borderId="0" xfId="49" applyFont="1" applyFill="1" applyBorder="1" applyAlignment="1" applyProtection="1">
      <alignment horizontal="right" wrapText="1"/>
    </xf>
    <xf numFmtId="0" fontId="1" fillId="0" borderId="0" xfId="49" applyFont="1" applyFill="1" applyBorder="1" applyAlignment="1" applyProtection="1">
      <alignment wrapText="1"/>
    </xf>
    <xf numFmtId="0" fontId="5" fillId="0" borderId="11" xfId="49" applyFont="1" applyFill="1" applyBorder="1" applyAlignment="1" applyProtection="1">
      <alignment horizontal="center" vertical="center" wrapText="1"/>
    </xf>
    <xf numFmtId="0" fontId="8" fillId="0" borderId="6" xfId="49" applyFont="1" applyFill="1" applyBorder="1" applyAlignment="1" applyProtection="1">
      <alignment horizontal="center" vertical="center"/>
    </xf>
    <xf numFmtId="0" fontId="8" fillId="0" borderId="10" xfId="49" applyFont="1" applyFill="1" applyBorder="1" applyAlignment="1" applyProtection="1">
      <alignment horizontal="center" vertical="center"/>
    </xf>
    <xf numFmtId="0" fontId="5" fillId="0" borderId="7" xfId="49" applyFont="1" applyFill="1" applyBorder="1" applyAlignment="1" applyProtection="1">
      <alignment horizontal="center" vertical="center"/>
    </xf>
    <xf numFmtId="0" fontId="8" fillId="0" borderId="2" xfId="49" applyFont="1" applyFill="1" applyBorder="1" applyAlignment="1" applyProtection="1">
      <alignment horizontal="center" vertical="center"/>
    </xf>
    <xf numFmtId="0" fontId="6" fillId="0" borderId="2" xfId="49" applyFont="1" applyFill="1" applyBorder="1" applyAlignment="1" applyProtection="1">
      <alignment horizontal="right" vertical="center"/>
      <protection locked="0"/>
    </xf>
    <xf numFmtId="0" fontId="4" fillId="0" borderId="0" xfId="49" applyFont="1" applyFill="1" applyBorder="1" applyAlignment="1" applyProtection="1">
      <alignment horizontal="right"/>
      <protection locked="0"/>
    </xf>
    <xf numFmtId="0" fontId="8" fillId="0" borderId="7" xfId="49" applyFont="1" applyFill="1" applyBorder="1" applyAlignment="1" applyProtection="1">
      <alignment horizontal="center" vertical="center"/>
    </xf>
    <xf numFmtId="0" fontId="2" fillId="0" borderId="0" xfId="49" applyFont="1" applyFill="1" applyBorder="1" applyAlignment="1" applyProtection="1">
      <alignment wrapText="1"/>
    </xf>
    <xf numFmtId="0" fontId="2" fillId="0" borderId="0" xfId="49" applyFont="1" applyFill="1" applyBorder="1" applyAlignment="1" applyProtection="1">
      <protection locked="0"/>
    </xf>
    <xf numFmtId="0" fontId="3" fillId="0" borderId="0" xfId="49" applyFont="1" applyFill="1" applyBorder="1" applyAlignment="1" applyProtection="1">
      <alignment horizontal="center" vertical="center" wrapText="1"/>
    </xf>
    <xf numFmtId="0" fontId="5" fillId="0" borderId="0" xfId="49" applyFont="1" applyFill="1" applyBorder="1" applyAlignment="1" applyProtection="1">
      <protection locked="0"/>
    </xf>
    <xf numFmtId="0" fontId="5" fillId="0" borderId="12" xfId="49" applyFont="1" applyFill="1" applyBorder="1" applyAlignment="1" applyProtection="1">
      <alignment horizontal="center" vertical="center" wrapText="1"/>
    </xf>
    <xf numFmtId="0" fontId="5" fillId="0" borderId="12" xfId="49" applyFont="1" applyFill="1" applyBorder="1" applyAlignment="1" applyProtection="1">
      <alignment horizontal="center" vertical="center" wrapText="1"/>
      <protection locked="0"/>
    </xf>
    <xf numFmtId="0" fontId="5" fillId="0" borderId="13" xfId="49" applyFont="1" applyFill="1" applyBorder="1" applyAlignment="1" applyProtection="1">
      <alignment horizontal="center" vertical="center" wrapText="1"/>
    </xf>
    <xf numFmtId="0" fontId="8" fillId="0" borderId="13" xfId="49" applyFont="1" applyFill="1" applyBorder="1" applyAlignment="1" applyProtection="1">
      <alignment horizontal="center" vertical="center" wrapText="1"/>
      <protection locked="0"/>
    </xf>
    <xf numFmtId="0" fontId="5" fillId="0" borderId="10" xfId="49" applyFont="1" applyFill="1" applyBorder="1" applyAlignment="1" applyProtection="1">
      <alignment horizontal="center" vertical="center" wrapText="1"/>
    </xf>
    <xf numFmtId="0" fontId="5" fillId="0" borderId="10" xfId="49" applyFont="1" applyFill="1" applyBorder="1" applyAlignment="1" applyProtection="1">
      <alignment horizontal="center" vertical="center" wrapText="1"/>
      <protection locked="0"/>
    </xf>
    <xf numFmtId="0" fontId="5" fillId="0" borderId="10" xfId="49" applyFont="1" applyFill="1" applyBorder="1" applyAlignment="1" applyProtection="1">
      <alignment horizontal="center" vertical="center"/>
    </xf>
    <xf numFmtId="0" fontId="4" fillId="0" borderId="6" xfId="49" applyFont="1" applyFill="1" applyBorder="1" applyAlignment="1" applyProtection="1">
      <alignment horizontal="left" vertical="center" wrapText="1"/>
    </xf>
    <xf numFmtId="0" fontId="4" fillId="0" borderId="10" xfId="49" applyFont="1" applyFill="1" applyBorder="1" applyAlignment="1" applyProtection="1">
      <alignment horizontal="left" vertical="center" wrapText="1"/>
    </xf>
    <xf numFmtId="0" fontId="4" fillId="0" borderId="10" xfId="49" applyFont="1" applyFill="1" applyBorder="1" applyAlignment="1" applyProtection="1">
      <alignment horizontal="right" vertical="center"/>
      <protection locked="0"/>
    </xf>
    <xf numFmtId="0" fontId="4" fillId="0" borderId="8" xfId="49" applyFont="1" applyFill="1" applyBorder="1" applyAlignment="1" applyProtection="1">
      <alignment horizontal="center" vertical="center"/>
    </xf>
    <xf numFmtId="0" fontId="4" fillId="0" borderId="9" xfId="49" applyFont="1" applyFill="1" applyBorder="1" applyAlignment="1" applyProtection="1">
      <alignment horizontal="left" vertical="center"/>
    </xf>
    <xf numFmtId="0" fontId="4" fillId="0" borderId="10" xfId="49" applyFont="1" applyFill="1" applyBorder="1" applyAlignment="1" applyProtection="1">
      <alignment horizontal="left" vertical="center"/>
    </xf>
    <xf numFmtId="0" fontId="6" fillId="0" borderId="0" xfId="49" applyFont="1" applyFill="1" applyBorder="1" applyAlignment="1" applyProtection="1">
      <alignment vertical="top" wrapText="1"/>
      <protection locked="0"/>
    </xf>
    <xf numFmtId="0" fontId="4" fillId="0" borderId="0" xfId="49" applyFont="1" applyFill="1" applyBorder="1" applyAlignment="1" applyProtection="1">
      <alignment horizontal="right" vertical="center" wrapText="1"/>
      <protection locked="0"/>
    </xf>
    <xf numFmtId="0" fontId="3" fillId="0" borderId="0" xfId="49" applyFont="1" applyFill="1" applyBorder="1" applyAlignment="1" applyProtection="1">
      <alignment horizontal="center" vertical="center" wrapText="1"/>
      <protection locked="0"/>
    </xf>
    <xf numFmtId="0" fontId="4" fillId="0" borderId="0" xfId="49" applyFont="1" applyFill="1" applyBorder="1" applyAlignment="1" applyProtection="1">
      <alignment horizontal="right" wrapText="1"/>
      <protection locked="0"/>
    </xf>
    <xf numFmtId="0" fontId="5" fillId="0" borderId="3" xfId="49" applyFont="1" applyFill="1" applyBorder="1" applyAlignment="1" applyProtection="1">
      <alignment horizontal="center" vertical="center" wrapText="1"/>
      <protection locked="0"/>
    </xf>
    <xf numFmtId="0" fontId="5" fillId="0" borderId="3" xfId="49" applyFont="1" applyFill="1" applyBorder="1" applyAlignment="1" applyProtection="1">
      <alignment horizontal="center" vertical="center"/>
      <protection locked="0"/>
    </xf>
    <xf numFmtId="0" fontId="5" fillId="0" borderId="9" xfId="49" applyFont="1" applyFill="1" applyBorder="1" applyAlignment="1" applyProtection="1">
      <alignment horizontal="center" vertical="center" wrapText="1"/>
    </xf>
    <xf numFmtId="0" fontId="8" fillId="0" borderId="9" xfId="49" applyFont="1" applyFill="1" applyBorder="1" applyAlignment="1" applyProtection="1">
      <alignment horizontal="center" vertical="center"/>
      <protection locked="0"/>
    </xf>
    <xf numFmtId="0" fontId="8" fillId="0" borderId="9" xfId="49" applyFont="1" applyFill="1" applyBorder="1" applyAlignment="1" applyProtection="1">
      <alignment horizontal="center" vertical="center" wrapText="1"/>
      <protection locked="0"/>
    </xf>
    <xf numFmtId="0" fontId="5" fillId="0" borderId="7" xfId="49" applyFont="1" applyFill="1" applyBorder="1" applyAlignment="1" applyProtection="1">
      <alignment horizontal="center" vertical="center" wrapText="1"/>
      <protection locked="0"/>
    </xf>
    <xf numFmtId="0" fontId="4" fillId="0" borderId="0" xfId="49" applyFont="1" applyFill="1" applyBorder="1" applyAlignment="1" applyProtection="1">
      <alignment horizontal="right" vertical="center" wrapText="1"/>
    </xf>
    <xf numFmtId="0" fontId="4" fillId="0" borderId="0" xfId="49" applyFont="1" applyFill="1" applyBorder="1" applyAlignment="1" applyProtection="1">
      <alignment horizontal="right" wrapText="1"/>
    </xf>
    <xf numFmtId="0" fontId="5" fillId="0" borderId="10" xfId="49" applyFont="1" applyFill="1" applyBorder="1" applyAlignment="1" applyProtection="1">
      <alignment horizontal="center" vertical="center"/>
      <protection locked="0"/>
    </xf>
    <xf numFmtId="0" fontId="9" fillId="0" borderId="6" xfId="49" applyFont="1" applyFill="1" applyBorder="1" applyAlignment="1" applyProtection="1">
      <alignment vertical="center" wrapText="1"/>
    </xf>
    <xf numFmtId="0" fontId="9" fillId="0" borderId="10" xfId="49" applyFont="1" applyFill="1" applyBorder="1" applyAlignment="1" applyProtection="1">
      <alignment vertical="center" wrapText="1"/>
    </xf>
    <xf numFmtId="43" fontId="4" fillId="0" borderId="10" xfId="1" applyFont="1" applyFill="1" applyBorder="1" applyAlignment="1" applyProtection="1">
      <alignment horizontal="right" vertical="center"/>
      <protection locked="0"/>
    </xf>
    <xf numFmtId="0" fontId="9" fillId="0" borderId="10" xfId="49" applyFont="1" applyFill="1" applyBorder="1" applyAlignment="1" applyProtection="1">
      <alignment horizontal="center" vertical="center" wrapText="1"/>
    </xf>
    <xf numFmtId="0" fontId="4" fillId="0" borderId="10" xfId="49" applyFont="1" applyFill="1" applyBorder="1" applyAlignment="1" applyProtection="1">
      <alignment horizontal="right" vertical="center"/>
    </xf>
    <xf numFmtId="43" fontId="4" fillId="0" borderId="10" xfId="1" applyFont="1" applyFill="1" applyBorder="1" applyAlignment="1" applyProtection="1">
      <alignment horizontal="right" vertical="center"/>
    </xf>
    <xf numFmtId="0" fontId="4" fillId="0" borderId="0" xfId="49" applyFont="1" applyFill="1" applyBorder="1" applyAlignment="1" applyProtection="1">
      <alignment horizontal="right"/>
    </xf>
    <xf numFmtId="49" fontId="1" fillId="0" borderId="0" xfId="49" applyNumberFormat="1" applyFont="1" applyFill="1" applyBorder="1" applyAlignment="1" applyProtection="1"/>
    <xf numFmtId="0" fontId="10" fillId="0" borderId="0" xfId="49" applyFont="1" applyFill="1" applyBorder="1" applyAlignment="1" applyProtection="1">
      <alignment horizontal="right"/>
      <protection locked="0"/>
    </xf>
    <xf numFmtId="49" fontId="10" fillId="0" borderId="0" xfId="49" applyNumberFormat="1" applyFont="1" applyFill="1" applyBorder="1" applyAlignment="1" applyProtection="1">
      <protection locked="0"/>
    </xf>
    <xf numFmtId="0" fontId="2" fillId="0" borderId="0" xfId="49" applyFont="1" applyFill="1" applyBorder="1" applyAlignment="1" applyProtection="1">
      <alignment horizontal="right"/>
    </xf>
    <xf numFmtId="0" fontId="11" fillId="0" borderId="0" xfId="49" applyFont="1" applyFill="1" applyBorder="1" applyAlignment="1" applyProtection="1">
      <alignment horizontal="center" vertical="center" wrapText="1"/>
      <protection locked="0"/>
    </xf>
    <xf numFmtId="0" fontId="11" fillId="0" borderId="0" xfId="49" applyFont="1" applyFill="1" applyBorder="1" applyAlignment="1" applyProtection="1">
      <alignment horizontal="center" vertical="center"/>
      <protection locked="0"/>
    </xf>
    <xf numFmtId="0" fontId="11" fillId="0" borderId="0" xfId="49" applyFont="1" applyFill="1" applyBorder="1" applyAlignment="1" applyProtection="1">
      <alignment horizontal="center" vertical="center"/>
    </xf>
    <xf numFmtId="0" fontId="5" fillId="0" borderId="1" xfId="49" applyFont="1" applyFill="1" applyBorder="1" applyAlignment="1" applyProtection="1">
      <alignment horizontal="center" vertical="center"/>
      <protection locked="0"/>
    </xf>
    <xf numFmtId="49" fontId="5" fillId="0" borderId="1" xfId="49" applyNumberFormat="1" applyFont="1" applyFill="1" applyBorder="1" applyAlignment="1" applyProtection="1">
      <alignment horizontal="center" vertical="center" wrapText="1"/>
      <protection locked="0"/>
    </xf>
    <xf numFmtId="0" fontId="5" fillId="0" borderId="5" xfId="49" applyFont="1" applyFill="1" applyBorder="1" applyAlignment="1" applyProtection="1">
      <alignment horizontal="center" vertical="center"/>
      <protection locked="0"/>
    </xf>
    <xf numFmtId="49" fontId="5" fillId="0" borderId="5" xfId="49" applyNumberFormat="1" applyFont="1" applyFill="1" applyBorder="1" applyAlignment="1" applyProtection="1">
      <alignment horizontal="center" vertical="center" wrapText="1"/>
      <protection locked="0"/>
    </xf>
    <xf numFmtId="49" fontId="5" fillId="0" borderId="7" xfId="49" applyNumberFormat="1" applyFont="1" applyFill="1" applyBorder="1" applyAlignment="1" applyProtection="1">
      <alignment horizontal="center" vertical="center"/>
      <protection locked="0"/>
    </xf>
    <xf numFmtId="176" fontId="4" fillId="0" borderId="7" xfId="49" applyNumberFormat="1" applyFont="1" applyFill="1" applyBorder="1" applyAlignment="1" applyProtection="1">
      <alignment horizontal="right" vertical="center"/>
      <protection locked="0"/>
    </xf>
    <xf numFmtId="176" fontId="4" fillId="0" borderId="7" xfId="49" applyNumberFormat="1" applyFont="1" applyFill="1" applyBorder="1" applyAlignment="1" applyProtection="1">
      <alignment horizontal="right" vertical="center" wrapText="1"/>
      <protection locked="0"/>
    </xf>
    <xf numFmtId="0" fontId="1" fillId="0" borderId="3" xfId="49" applyFont="1" applyFill="1" applyBorder="1" applyAlignment="1" applyProtection="1">
      <alignment horizontal="center" vertical="center"/>
      <protection locked="0"/>
    </xf>
    <xf numFmtId="0" fontId="1" fillId="0" borderId="4" xfId="49" applyFont="1" applyFill="1" applyBorder="1" applyAlignment="1" applyProtection="1">
      <alignment horizontal="center" vertical="center"/>
      <protection locked="0"/>
    </xf>
    <xf numFmtId="176" fontId="4" fillId="0" borderId="7" xfId="49" applyNumberFormat="1" applyFont="1" applyFill="1" applyBorder="1" applyAlignment="1" applyProtection="1">
      <alignment horizontal="right" vertical="center"/>
    </xf>
    <xf numFmtId="176" fontId="4" fillId="0" borderId="7" xfId="49" applyNumberFormat="1" applyFont="1" applyFill="1" applyBorder="1" applyAlignment="1" applyProtection="1">
      <alignment horizontal="right" vertical="center" wrapText="1"/>
    </xf>
    <xf numFmtId="0" fontId="12" fillId="0" borderId="0" xfId="49" applyFont="1" applyFill="1" applyBorder="1" applyAlignment="1" applyProtection="1"/>
    <xf numFmtId="0" fontId="9" fillId="0" borderId="7" xfId="49" applyFont="1" applyFill="1" applyBorder="1" applyAlignment="1" applyProtection="1">
      <alignment horizontal="left" vertical="center"/>
    </xf>
    <xf numFmtId="0" fontId="13" fillId="0" borderId="7" xfId="49" applyFont="1" applyFill="1" applyBorder="1" applyAlignment="1" applyProtection="1">
      <alignment horizontal="center" vertical="center"/>
    </xf>
    <xf numFmtId="0" fontId="9" fillId="0" borderId="7" xfId="49" applyFont="1" applyFill="1" applyBorder="1" applyAlignment="1" applyProtection="1">
      <alignment horizontal="center" vertical="center"/>
      <protection locked="0"/>
    </xf>
    <xf numFmtId="0" fontId="9" fillId="0" borderId="1" xfId="49" applyFont="1" applyFill="1" applyBorder="1" applyAlignment="1" applyProtection="1">
      <alignment horizontal="left" vertical="center"/>
    </xf>
    <xf numFmtId="0" fontId="9" fillId="0" borderId="1" xfId="49" applyFont="1" applyFill="1" applyBorder="1" applyAlignment="1" applyProtection="1">
      <alignment horizontal="center" vertical="center"/>
    </xf>
    <xf numFmtId="0" fontId="9" fillId="0" borderId="1" xfId="49" applyFont="1" applyFill="1" applyBorder="1" applyAlignment="1" applyProtection="1">
      <alignment horizontal="distributed" vertical="center"/>
    </xf>
    <xf numFmtId="0" fontId="14" fillId="0" borderId="5" xfId="49" applyFont="1" applyFill="1" applyBorder="1" applyAlignment="1" applyProtection="1">
      <alignment vertical="center"/>
    </xf>
    <xf numFmtId="0" fontId="9" fillId="0" borderId="5" xfId="49" applyFont="1" applyFill="1" applyBorder="1" applyAlignment="1" applyProtection="1">
      <alignment horizontal="center" vertical="center"/>
    </xf>
    <xf numFmtId="0" fontId="14" fillId="0" borderId="6" xfId="49" applyFont="1" applyFill="1" applyBorder="1" applyAlignment="1" applyProtection="1">
      <alignment vertical="center"/>
    </xf>
    <xf numFmtId="0" fontId="9" fillId="0" borderId="6" xfId="49" applyFont="1" applyFill="1" applyBorder="1" applyAlignment="1" applyProtection="1">
      <alignment horizontal="center" vertical="center"/>
    </xf>
    <xf numFmtId="0" fontId="9" fillId="0" borderId="7" xfId="49" applyFont="1" applyFill="1" applyBorder="1" applyAlignment="1" applyProtection="1">
      <alignment horizontal="left" vertical="center"/>
      <protection locked="0"/>
    </xf>
    <xf numFmtId="0" fontId="1" fillId="0" borderId="0" xfId="49" applyFont="1" applyFill="1" applyBorder="1" applyAlignment="1" applyProtection="1">
      <alignment vertical="top"/>
    </xf>
    <xf numFmtId="0" fontId="5" fillId="0" borderId="11" xfId="49" applyFont="1" applyFill="1" applyBorder="1" applyAlignment="1" applyProtection="1">
      <alignment horizontal="center" vertical="center"/>
    </xf>
    <xf numFmtId="0" fontId="5" fillId="0" borderId="12" xfId="49" applyFont="1" applyFill="1" applyBorder="1" applyAlignment="1" applyProtection="1">
      <alignment horizontal="center" vertical="center"/>
    </xf>
    <xf numFmtId="0" fontId="5" fillId="0" borderId="8" xfId="49" applyFont="1" applyFill="1" applyBorder="1" applyAlignment="1" applyProtection="1">
      <alignment horizontal="center" vertical="center" wrapText="1"/>
      <protection locked="0"/>
    </xf>
    <xf numFmtId="43" fontId="6" fillId="0" borderId="7" xfId="1" applyFont="1" applyFill="1" applyBorder="1" applyAlignment="1" applyProtection="1">
      <alignment horizontal="right" vertical="center" wrapText="1"/>
      <protection locked="0"/>
    </xf>
    <xf numFmtId="43" fontId="6" fillId="0" borderId="7" xfId="1" applyFont="1" applyFill="1" applyBorder="1" applyAlignment="1" applyProtection="1">
      <alignment horizontal="right" vertical="center" wrapText="1"/>
    </xf>
    <xf numFmtId="0" fontId="4" fillId="0" borderId="7" xfId="49" applyFont="1" applyFill="1" applyBorder="1" applyAlignment="1" applyProtection="1">
      <alignment horizontal="right" vertical="center"/>
    </xf>
    <xf numFmtId="0" fontId="1" fillId="0" borderId="0" xfId="49" applyFont="1" applyFill="1" applyBorder="1" applyAlignment="1" applyProtection="1">
      <alignment vertical="top"/>
      <protection locked="0"/>
    </xf>
    <xf numFmtId="49" fontId="2" fillId="0" borderId="0" xfId="49" applyNumberFormat="1" applyFont="1" applyFill="1" applyBorder="1" applyAlignment="1" applyProtection="1">
      <protection locked="0"/>
    </xf>
    <xf numFmtId="0" fontId="5" fillId="0" borderId="0" xfId="49" applyFont="1" applyFill="1" applyBorder="1" applyAlignment="1" applyProtection="1">
      <alignment horizontal="left" vertical="center"/>
      <protection locked="0"/>
    </xf>
    <xf numFmtId="0" fontId="5" fillId="0" borderId="2" xfId="49" applyFont="1" applyFill="1" applyBorder="1" applyAlignment="1" applyProtection="1">
      <alignment horizontal="center" vertical="center"/>
      <protection locked="0"/>
    </xf>
    <xf numFmtId="0" fontId="5" fillId="0" borderId="6" xfId="49" applyFont="1" applyFill="1" applyBorder="1" applyAlignment="1" applyProtection="1">
      <alignment horizontal="center" vertical="center"/>
      <protection locked="0"/>
    </xf>
    <xf numFmtId="0" fontId="4" fillId="0" borderId="7" xfId="49" applyFont="1" applyFill="1" applyBorder="1" applyAlignment="1" applyProtection="1">
      <alignment horizontal="left" vertical="center"/>
    </xf>
    <xf numFmtId="43" fontId="4" fillId="0" borderId="7" xfId="1" applyFont="1" applyFill="1" applyBorder="1" applyAlignment="1" applyProtection="1">
      <alignment horizontal="right" vertical="center"/>
      <protection locked="0"/>
    </xf>
    <xf numFmtId="0" fontId="6" fillId="0" borderId="2" xfId="49" applyFont="1" applyFill="1" applyBorder="1" applyAlignment="1" applyProtection="1">
      <alignment horizontal="center" vertical="center" wrapText="1"/>
      <protection locked="0"/>
    </xf>
    <xf numFmtId="0" fontId="6" fillId="0" borderId="4" xfId="49" applyFont="1" applyFill="1" applyBorder="1" applyAlignment="1" applyProtection="1">
      <alignment horizontal="center" vertical="center" wrapText="1"/>
      <protection locked="0"/>
    </xf>
    <xf numFmtId="0" fontId="5" fillId="0" borderId="4" xfId="49" applyFont="1" applyFill="1" applyBorder="1" applyAlignment="1" applyProtection="1">
      <alignment horizontal="center" vertical="center"/>
      <protection locked="0"/>
    </xf>
    <xf numFmtId="0" fontId="5" fillId="0" borderId="2" xfId="49" applyFont="1" applyFill="1" applyBorder="1" applyAlignment="1" applyProtection="1">
      <alignment horizontal="center" vertical="center" wrapText="1"/>
      <protection locked="0"/>
    </xf>
    <xf numFmtId="177" fontId="4" fillId="0" borderId="7" xfId="1" applyNumberFormat="1" applyFont="1" applyFill="1" applyBorder="1" applyAlignment="1" applyProtection="1">
      <alignment horizontal="right" vertical="center"/>
      <protection locked="0"/>
    </xf>
    <xf numFmtId="178" fontId="4" fillId="0" borderId="7" xfId="1" applyNumberFormat="1" applyFont="1" applyFill="1" applyBorder="1" applyAlignment="1" applyProtection="1">
      <alignment horizontal="right" vertical="center"/>
      <protection locked="0"/>
    </xf>
    <xf numFmtId="0" fontId="5" fillId="0" borderId="4" xfId="49" applyFont="1" applyFill="1" applyBorder="1" applyAlignment="1" applyProtection="1">
      <alignment horizontal="center" vertical="center" wrapText="1"/>
      <protection locked="0"/>
    </xf>
    <xf numFmtId="0" fontId="15" fillId="0" borderId="0" xfId="49" applyFont="1" applyFill="1" applyBorder="1" applyAlignment="1" applyProtection="1">
      <alignment horizontal="center"/>
    </xf>
    <xf numFmtId="0" fontId="15" fillId="0" borderId="0" xfId="49" applyFont="1" applyFill="1" applyBorder="1" applyAlignment="1" applyProtection="1">
      <alignment horizontal="center" wrapText="1"/>
    </xf>
    <xf numFmtId="0" fontId="15" fillId="0" borderId="0" xfId="49" applyFont="1" applyFill="1" applyBorder="1" applyAlignment="1" applyProtection="1">
      <alignment wrapText="1"/>
    </xf>
    <xf numFmtId="0" fontId="15" fillId="0" borderId="0" xfId="49" applyFont="1" applyFill="1" applyBorder="1" applyAlignment="1" applyProtection="1"/>
    <xf numFmtId="0" fontId="1" fillId="0" borderId="0" xfId="49" applyFont="1" applyFill="1" applyBorder="1" applyAlignment="1" applyProtection="1">
      <alignment horizontal="center" wrapText="1"/>
    </xf>
    <xf numFmtId="0" fontId="6" fillId="0" borderId="0" xfId="49" applyFont="1" applyFill="1" applyBorder="1" applyAlignment="1" applyProtection="1">
      <alignment horizontal="right" wrapText="1"/>
    </xf>
    <xf numFmtId="0" fontId="16" fillId="0" borderId="0" xfId="49" applyFont="1" applyFill="1" applyBorder="1" applyAlignment="1" applyProtection="1">
      <alignment horizontal="center" vertical="center" wrapText="1"/>
    </xf>
    <xf numFmtId="0" fontId="15" fillId="0" borderId="7" xfId="49" applyFont="1" applyFill="1" applyBorder="1" applyAlignment="1" applyProtection="1">
      <alignment horizontal="center" vertical="center" wrapText="1"/>
    </xf>
    <xf numFmtId="0" fontId="15" fillId="0" borderId="2" xfId="49" applyFont="1" applyFill="1" applyBorder="1" applyAlignment="1" applyProtection="1">
      <alignment horizontal="center" vertical="center" wrapText="1"/>
    </xf>
    <xf numFmtId="4" fontId="4" fillId="0" borderId="7" xfId="49" applyNumberFormat="1" applyFont="1" applyFill="1" applyBorder="1" applyAlignment="1" applyProtection="1">
      <alignment horizontal="right" vertical="center"/>
    </xf>
    <xf numFmtId="4" fontId="6" fillId="0" borderId="2" xfId="49" applyNumberFormat="1" applyFont="1" applyFill="1" applyBorder="1" applyAlignment="1" applyProtection="1">
      <alignment horizontal="right" vertical="center"/>
    </xf>
    <xf numFmtId="49" fontId="5" fillId="0" borderId="2" xfId="49" applyNumberFormat="1" applyFont="1" applyFill="1" applyBorder="1" applyAlignment="1" applyProtection="1">
      <alignment horizontal="center" vertical="center" wrapText="1"/>
    </xf>
    <xf numFmtId="49" fontId="5" fillId="0" borderId="4" xfId="49" applyNumberFormat="1" applyFont="1" applyFill="1" applyBorder="1" applyAlignment="1" applyProtection="1">
      <alignment horizontal="center" vertical="center" wrapText="1"/>
    </xf>
    <xf numFmtId="49" fontId="5" fillId="0" borderId="7" xfId="49" applyNumberFormat="1" applyFont="1" applyFill="1" applyBorder="1" applyAlignment="1" applyProtection="1">
      <alignment horizontal="center" vertical="center"/>
    </xf>
    <xf numFmtId="49" fontId="2" fillId="0" borderId="7" xfId="49" applyNumberFormat="1" applyFont="1" applyFill="1" applyBorder="1" applyAlignment="1" applyProtection="1">
      <alignment horizontal="left" vertical="center"/>
    </xf>
    <xf numFmtId="43" fontId="2" fillId="0" borderId="7" xfId="1" applyFont="1" applyFill="1" applyBorder="1" applyAlignment="1" applyProtection="1">
      <alignment horizontal="center" vertical="center"/>
    </xf>
    <xf numFmtId="43" fontId="2" fillId="0" borderId="7" xfId="1" applyFont="1" applyFill="1" applyBorder="1" applyAlignment="1" applyProtection="1">
      <alignment horizontal="right" vertical="center"/>
    </xf>
    <xf numFmtId="0" fontId="1" fillId="0" borderId="2" xfId="49" applyFont="1" applyFill="1" applyBorder="1" applyAlignment="1" applyProtection="1">
      <alignment horizontal="center" vertical="center"/>
    </xf>
    <xf numFmtId="0" fontId="1" fillId="0" borderId="4" xfId="49" applyFont="1" applyFill="1" applyBorder="1" applyAlignment="1" applyProtection="1">
      <alignment horizontal="center" vertical="center"/>
    </xf>
    <xf numFmtId="43" fontId="1" fillId="0" borderId="7" xfId="1" applyFont="1" applyFill="1" applyBorder="1" applyAlignment="1" applyProtection="1">
      <alignment horizontal="right" vertical="center" wrapText="1"/>
    </xf>
    <xf numFmtId="43" fontId="1" fillId="0" borderId="7" xfId="1" applyFont="1" applyFill="1" applyBorder="1" applyAlignment="1" applyProtection="1">
      <alignment horizontal="right" vertical="center" wrapText="1"/>
      <protection locked="0"/>
    </xf>
    <xf numFmtId="0" fontId="2" fillId="0" borderId="0" xfId="49" applyFont="1" applyFill="1" applyBorder="1" applyAlignment="1" applyProtection="1">
      <alignment vertical="center"/>
    </xf>
    <xf numFmtId="0" fontId="17" fillId="0" borderId="0" xfId="49" applyFont="1" applyFill="1" applyBorder="1" applyAlignment="1" applyProtection="1">
      <alignment horizontal="center" vertical="center"/>
    </xf>
    <xf numFmtId="0" fontId="18" fillId="0" borderId="0" xfId="49" applyFont="1" applyFill="1" applyBorder="1" applyAlignment="1" applyProtection="1">
      <alignment horizontal="center" vertical="center"/>
    </xf>
    <xf numFmtId="0" fontId="4" fillId="0" borderId="7" xfId="49" applyFont="1" applyFill="1" applyBorder="1" applyAlignment="1" applyProtection="1">
      <alignment vertical="center"/>
    </xf>
    <xf numFmtId="4" fontId="4" fillId="0" borderId="7" xfId="49" applyNumberFormat="1" applyFont="1" applyFill="1" applyBorder="1" applyAlignment="1" applyProtection="1">
      <alignment horizontal="right" vertical="center"/>
      <protection locked="0"/>
    </xf>
    <xf numFmtId="0" fontId="19" fillId="0" borderId="7" xfId="49" applyFont="1" applyFill="1" applyBorder="1" applyAlignment="1" applyProtection="1">
      <alignment horizontal="center" vertical="center"/>
    </xf>
    <xf numFmtId="0" fontId="19" fillId="0" borderId="7" xfId="49" applyFont="1" applyFill="1" applyBorder="1" applyAlignment="1" applyProtection="1">
      <alignment horizontal="right" vertical="center"/>
    </xf>
    <xf numFmtId="0" fontId="19" fillId="0" borderId="7" xfId="49" applyFont="1" applyFill="1" applyBorder="1" applyAlignment="1" applyProtection="1">
      <alignment horizontal="center" vertical="center"/>
      <protection locked="0"/>
    </xf>
    <xf numFmtId="4" fontId="19" fillId="0" borderId="7" xfId="49" applyNumberFormat="1" applyFont="1" applyFill="1" applyBorder="1" applyAlignment="1" applyProtection="1">
      <alignment horizontal="right" vertical="center"/>
    </xf>
    <xf numFmtId="179" fontId="19" fillId="0" borderId="7" xfId="49" applyNumberFormat="1" applyFont="1" applyFill="1" applyBorder="1" applyAlignment="1" applyProtection="1">
      <alignment horizontal="right" vertical="center"/>
    </xf>
    <xf numFmtId="0" fontId="4" fillId="0" borderId="0" xfId="49" applyFont="1" applyFill="1" applyBorder="1" applyAlignment="1" applyProtection="1">
      <alignment horizontal="left" vertical="center" wrapText="1"/>
      <protection locked="0"/>
    </xf>
    <xf numFmtId="0" fontId="5" fillId="0" borderId="0" xfId="49" applyFont="1" applyFill="1" applyBorder="1" applyAlignment="1" applyProtection="1">
      <alignment horizontal="left" vertical="center" wrapText="1"/>
    </xf>
    <xf numFmtId="0" fontId="2" fillId="0" borderId="1" xfId="49" applyFont="1" applyFill="1" applyBorder="1" applyAlignment="1" applyProtection="1">
      <alignment horizontal="center" vertical="center" wrapText="1"/>
    </xf>
    <xf numFmtId="0" fontId="2" fillId="0" borderId="1" xfId="49" applyFont="1" applyFill="1" applyBorder="1" applyAlignment="1" applyProtection="1">
      <alignment horizontal="center" vertical="center"/>
    </xf>
    <xf numFmtId="0" fontId="2" fillId="0" borderId="2" xfId="49" applyFont="1" applyFill="1" applyBorder="1" applyAlignment="1" applyProtection="1">
      <alignment horizontal="center" vertical="center"/>
    </xf>
    <xf numFmtId="0" fontId="2" fillId="0" borderId="3" xfId="49" applyFont="1" applyFill="1" applyBorder="1" applyAlignment="1" applyProtection="1">
      <alignment horizontal="center" vertical="center"/>
    </xf>
    <xf numFmtId="0" fontId="2" fillId="0" borderId="4" xfId="49" applyFont="1" applyFill="1" applyBorder="1" applyAlignment="1" applyProtection="1">
      <alignment horizontal="center" vertical="center"/>
    </xf>
    <xf numFmtId="0" fontId="1" fillId="0" borderId="1" xfId="49" applyFont="1" applyFill="1" applyBorder="1" applyAlignment="1" applyProtection="1">
      <alignment horizontal="center" vertical="center" wrapText="1"/>
    </xf>
    <xf numFmtId="0" fontId="2" fillId="0" borderId="6" xfId="49" applyFont="1" applyFill="1" applyBorder="1" applyAlignment="1" applyProtection="1">
      <alignment horizontal="center" vertical="center"/>
    </xf>
    <xf numFmtId="0" fontId="9" fillId="0" borderId="7" xfId="49" applyFont="1" applyFill="1" applyBorder="1" applyAlignment="1" applyProtection="1">
      <alignment horizontal="left" vertical="center" wrapText="1"/>
    </xf>
    <xf numFmtId="4" fontId="9" fillId="0" borderId="7" xfId="49" applyNumberFormat="1" applyFont="1" applyFill="1" applyBorder="1" applyAlignment="1" applyProtection="1">
      <alignment horizontal="right" vertical="center"/>
    </xf>
    <xf numFmtId="0" fontId="1" fillId="0" borderId="4" xfId="49" applyFont="1" applyFill="1" applyBorder="1" applyAlignment="1" applyProtection="1">
      <alignment horizontal="center" vertical="center" wrapText="1"/>
    </xf>
    <xf numFmtId="43" fontId="4" fillId="0" borderId="7" xfId="1" applyFont="1" applyFill="1" applyBorder="1" applyAlignment="1" applyProtection="1">
      <alignment horizontal="right" vertical="center"/>
    </xf>
    <xf numFmtId="4" fontId="9" fillId="0" borderId="0" xfId="49" applyNumberFormat="1" applyFont="1" applyFill="1" applyBorder="1" applyAlignment="1" applyProtection="1">
      <alignment horizontal="right" vertical="center"/>
    </xf>
    <xf numFmtId="0" fontId="2" fillId="0" borderId="3" xfId="49" applyFont="1" applyFill="1" applyBorder="1" applyAlignment="1" applyProtection="1">
      <alignment horizontal="center" vertical="center" wrapText="1"/>
    </xf>
    <xf numFmtId="0" fontId="2" fillId="0" borderId="4" xfId="49" applyFont="1" applyFill="1" applyBorder="1" applyAlignment="1" applyProtection="1">
      <alignment horizontal="center" vertical="center" wrapText="1"/>
    </xf>
    <xf numFmtId="0" fontId="2" fillId="0" borderId="7" xfId="49" applyFont="1" applyFill="1" applyBorder="1" applyAlignment="1" applyProtection="1">
      <alignment horizontal="center" vertical="center" wrapText="1"/>
      <protection locked="0"/>
    </xf>
    <xf numFmtId="0" fontId="2" fillId="0" borderId="7" xfId="49" applyFont="1" applyFill="1" applyBorder="1" applyAlignment="1" applyProtection="1">
      <alignment horizontal="center" vertical="center" wrapText="1"/>
    </xf>
    <xf numFmtId="0" fontId="7" fillId="0" borderId="0" xfId="49" applyFont="1" applyFill="1" applyBorder="1" applyAlignment="1" applyProtection="1">
      <alignment horizontal="center" vertical="center"/>
      <protection locked="0"/>
    </xf>
    <xf numFmtId="0" fontId="1" fillId="0" borderId="1" xfId="49" applyFont="1" applyFill="1" applyBorder="1" applyAlignment="1" applyProtection="1">
      <alignment horizontal="center" vertical="center" wrapText="1"/>
      <protection locked="0"/>
    </xf>
    <xf numFmtId="0" fontId="1" fillId="0" borderId="12" xfId="49" applyFont="1" applyFill="1" applyBorder="1" applyAlignment="1" applyProtection="1">
      <alignment horizontal="center" vertical="center" wrapText="1"/>
      <protection locked="0"/>
    </xf>
    <xf numFmtId="0" fontId="1" fillId="0" borderId="3" xfId="49" applyFont="1" applyFill="1" applyBorder="1" applyAlignment="1" applyProtection="1">
      <alignment horizontal="center" vertical="center" wrapText="1"/>
      <protection locked="0"/>
    </xf>
    <xf numFmtId="0" fontId="1" fillId="0" borderId="3" xfId="49" applyFont="1" applyFill="1" applyBorder="1" applyAlignment="1" applyProtection="1">
      <alignment horizontal="center" vertical="center" wrapText="1"/>
    </xf>
    <xf numFmtId="0" fontId="1" fillId="0" borderId="5" xfId="49" applyFont="1" applyFill="1" applyBorder="1" applyAlignment="1" applyProtection="1">
      <alignment horizontal="center" vertical="center" wrapText="1"/>
    </xf>
    <xf numFmtId="0" fontId="1" fillId="0" borderId="13" xfId="49" applyFont="1" applyFill="1" applyBorder="1" applyAlignment="1" applyProtection="1">
      <alignment horizontal="center" vertical="center" wrapText="1"/>
    </xf>
    <xf numFmtId="0" fontId="2" fillId="0" borderId="10" xfId="49" applyFont="1" applyFill="1" applyBorder="1" applyAlignment="1" applyProtection="1">
      <alignment horizontal="center" vertical="center"/>
    </xf>
    <xf numFmtId="3" fontId="2" fillId="0" borderId="2" xfId="49" applyNumberFormat="1" applyFont="1" applyFill="1" applyBorder="1" applyAlignment="1" applyProtection="1">
      <alignment horizontal="center" vertical="center"/>
    </xf>
    <xf numFmtId="3" fontId="2" fillId="0" borderId="7" xfId="49" applyNumberFormat="1" applyFont="1" applyFill="1" applyBorder="1" applyAlignment="1" applyProtection="1">
      <alignment horizontal="center" vertical="center"/>
    </xf>
    <xf numFmtId="0" fontId="4" fillId="0" borderId="2" xfId="49" applyFont="1" applyFill="1" applyBorder="1" applyAlignment="1" applyProtection="1">
      <alignment horizontal="center" vertical="center"/>
      <protection locked="0"/>
    </xf>
    <xf numFmtId="0" fontId="4" fillId="0" borderId="4" xfId="49" applyFont="1" applyFill="1" applyBorder="1" applyAlignment="1" applyProtection="1">
      <alignment horizontal="right" vertical="center"/>
      <protection locked="0"/>
    </xf>
    <xf numFmtId="0" fontId="1" fillId="0" borderId="9" xfId="49" applyFont="1" applyFill="1" applyBorder="1" applyAlignment="1" applyProtection="1">
      <alignment horizontal="center" vertical="center"/>
      <protection locked="0"/>
    </xf>
    <xf numFmtId="0" fontId="1" fillId="0" borderId="9" xfId="49" applyFont="1" applyFill="1" applyBorder="1" applyAlignment="1" applyProtection="1">
      <alignment horizontal="center" vertical="center" wrapText="1"/>
    </xf>
    <xf numFmtId="0" fontId="1" fillId="0" borderId="10" xfId="49" applyFont="1" applyFill="1" applyBorder="1" applyAlignment="1" applyProtection="1">
      <alignment horizontal="center" vertical="center" wrapText="1"/>
    </xf>
    <xf numFmtId="0" fontId="1" fillId="0" borderId="13" xfId="49" applyFont="1" applyFill="1" applyBorder="1" applyAlignment="1" applyProtection="1">
      <alignment horizontal="center" vertical="center" wrapText="1"/>
      <protection locked="0"/>
    </xf>
    <xf numFmtId="0" fontId="1" fillId="0" borderId="10" xfId="49" applyFont="1" applyFill="1" applyBorder="1" applyAlignment="1" applyProtection="1">
      <alignment horizontal="center" vertical="center" wrapText="1"/>
      <protection locked="0"/>
    </xf>
    <xf numFmtId="0" fontId="2" fillId="0" borderId="10" xfId="49" applyFont="1" applyFill="1" applyBorder="1" applyAlignment="1" applyProtection="1">
      <alignment horizontal="center" vertical="center"/>
      <protection locked="0"/>
    </xf>
    <xf numFmtId="3" fontId="2" fillId="0" borderId="2" xfId="49" applyNumberFormat="1" applyFont="1" applyFill="1" applyBorder="1" applyAlignment="1" applyProtection="1">
      <alignment horizontal="center" vertical="center"/>
      <protection locked="0"/>
    </xf>
    <xf numFmtId="0" fontId="1" fillId="0" borderId="4" xfId="49" applyFont="1" applyFill="1" applyBorder="1" applyAlignment="1" applyProtection="1">
      <alignment horizontal="center" vertical="center" wrapText="1"/>
      <protection locked="0"/>
    </xf>
    <xf numFmtId="0" fontId="1" fillId="0" borderId="12" xfId="49" applyFont="1" applyFill="1" applyBorder="1" applyAlignment="1" applyProtection="1">
      <alignment horizontal="center" vertical="center" wrapText="1"/>
    </xf>
    <xf numFmtId="0" fontId="2" fillId="0" borderId="6" xfId="49" applyFont="1" applyFill="1" applyBorder="1" applyAlignment="1" applyProtection="1">
      <alignment horizontal="center" vertical="center"/>
      <protection locked="0"/>
    </xf>
    <xf numFmtId="3" fontId="2" fillId="0" borderId="6" xfId="49" applyNumberFormat="1" applyFont="1" applyFill="1" applyBorder="1" applyAlignment="1" applyProtection="1">
      <alignment horizontal="center" vertical="center"/>
      <protection locked="0"/>
    </xf>
    <xf numFmtId="3" fontId="2" fillId="0" borderId="10" xfId="49" applyNumberFormat="1" applyFont="1" applyFill="1" applyBorder="1" applyAlignment="1" applyProtection="1">
      <alignment horizontal="center" vertical="center"/>
      <protection locked="0"/>
    </xf>
    <xf numFmtId="3" fontId="2" fillId="0" borderId="10" xfId="49" applyNumberFormat="1" applyFont="1" applyFill="1" applyBorder="1" applyAlignment="1" applyProtection="1">
      <alignment horizontal="center" vertical="center"/>
    </xf>
    <xf numFmtId="0" fontId="4" fillId="0" borderId="6" xfId="49" applyFont="1" applyFill="1" applyBorder="1" applyAlignment="1" applyProtection="1">
      <alignment horizontal="right" vertical="center"/>
      <protection locked="0"/>
    </xf>
    <xf numFmtId="0" fontId="20" fillId="0" borderId="0" xfId="49" applyFont="1" applyFill="1" applyBorder="1" applyAlignment="1" applyProtection="1"/>
    <xf numFmtId="0" fontId="3" fillId="0" borderId="0" xfId="49" applyFont="1" applyFill="1" applyBorder="1" applyAlignment="1" applyProtection="1">
      <alignment horizontal="center" vertical="top"/>
    </xf>
    <xf numFmtId="180" fontId="4" fillId="0" borderId="7" xfId="49" applyNumberFormat="1" applyFont="1" applyFill="1" applyBorder="1" applyAlignment="1" applyProtection="1">
      <alignment horizontal="right" vertical="center"/>
    </xf>
    <xf numFmtId="0" fontId="4" fillId="0" borderId="6" xfId="49" applyFont="1" applyFill="1" applyBorder="1" applyAlignment="1" applyProtection="1">
      <alignment horizontal="left" vertical="center"/>
      <protection locked="0"/>
    </xf>
    <xf numFmtId="4" fontId="4" fillId="0" borderId="8" xfId="49" applyNumberFormat="1" applyFont="1" applyFill="1" applyBorder="1" applyAlignment="1" applyProtection="1">
      <alignment horizontal="right" vertical="center"/>
      <protection locked="0"/>
    </xf>
    <xf numFmtId="0" fontId="19" fillId="0" borderId="6" xfId="49" applyFont="1" applyFill="1" applyBorder="1" applyAlignment="1" applyProtection="1">
      <alignment horizontal="center" vertical="center"/>
    </xf>
    <xf numFmtId="4" fontId="21" fillId="0" borderId="8" xfId="49" applyNumberFormat="1" applyFont="1" applyFill="1" applyBorder="1" applyAlignment="1" applyProtection="1">
      <alignment horizontal="right" vertical="center"/>
    </xf>
    <xf numFmtId="0" fontId="4" fillId="0" borderId="6" xfId="49" applyFont="1" applyFill="1" applyBorder="1" applyAlignment="1" applyProtection="1">
      <alignment horizontal="left" vertical="center"/>
    </xf>
    <xf numFmtId="0" fontId="9" fillId="0" borderId="8" xfId="49" applyFont="1" applyFill="1" applyBorder="1" applyAlignment="1" applyProtection="1">
      <alignment horizontal="right" vertical="center"/>
    </xf>
    <xf numFmtId="0" fontId="19" fillId="0" borderId="6" xfId="49" applyFont="1" applyFill="1" applyBorder="1" applyAlignment="1" applyProtection="1">
      <alignment horizontal="center" vertical="center"/>
      <protection locked="0"/>
    </xf>
    <xf numFmtId="0" fontId="6" fillId="0" borderId="7" xfId="49" applyFont="1" applyFill="1" applyBorder="1" applyAlignment="1" applyProtection="1" quotePrefix="1">
      <alignment horizontal="left" vertical="center" wrapText="1"/>
      <protection locked="0"/>
    </xf>
    <xf numFmtId="0" fontId="9" fillId="0" borderId="1" xfId="49" applyFont="1" applyFill="1" applyBorder="1" applyAlignment="1" applyProtection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2"/>
  <sheetViews>
    <sheetView topLeftCell="A15" workbookViewId="0">
      <selection activeCell="B14" sqref="B14"/>
    </sheetView>
  </sheetViews>
  <sheetFormatPr defaultColWidth="8" defaultRowHeight="14.25" customHeight="1" outlineLevelCol="3"/>
  <cols>
    <col min="1" max="1" width="39.5714285714286" style="1" customWidth="1"/>
    <col min="2" max="2" width="43.1428571428571" style="1" customWidth="1"/>
    <col min="3" max="3" width="40.4285714285714" style="1" customWidth="1"/>
    <col min="4" max="4" width="46.1428571428571" style="1" customWidth="1"/>
    <col min="5" max="5" width="8" style="37" customWidth="1"/>
    <col min="6" max="16384" width="8" style="37"/>
  </cols>
  <sheetData>
    <row r="1" ht="13.5" customHeight="1" spans="1:4">
      <c r="A1" s="236" t="s">
        <v>0</v>
      </c>
      <c r="B1" s="3"/>
      <c r="C1" s="3"/>
      <c r="D1" s="109" t="s">
        <v>1</v>
      </c>
    </row>
    <row r="2" ht="36" customHeight="1" spans="1:4">
      <c r="A2" s="51" t="s">
        <v>2</v>
      </c>
      <c r="B2" s="237"/>
      <c r="C2" s="237"/>
      <c r="D2" s="237"/>
    </row>
    <row r="3" ht="21" customHeight="1" spans="1:4">
      <c r="A3" s="40" t="s">
        <v>3</v>
      </c>
      <c r="B3" s="184"/>
      <c r="C3" s="184"/>
      <c r="D3" s="109" t="s">
        <v>4</v>
      </c>
    </row>
    <row r="4" ht="19.5" customHeight="1" spans="1:4">
      <c r="A4" s="12" t="s">
        <v>5</v>
      </c>
      <c r="B4" s="14"/>
      <c r="C4" s="12" t="s">
        <v>6</v>
      </c>
      <c r="D4" s="14"/>
    </row>
    <row r="5" ht="19.5" customHeight="1" spans="1:4">
      <c r="A5" s="17" t="s">
        <v>7</v>
      </c>
      <c r="B5" s="17" t="s">
        <v>8</v>
      </c>
      <c r="C5" s="17" t="s">
        <v>9</v>
      </c>
      <c r="D5" s="17" t="s">
        <v>8</v>
      </c>
    </row>
    <row r="6" ht="19.5" customHeight="1" spans="1:4">
      <c r="A6" s="20"/>
      <c r="B6" s="20"/>
      <c r="C6" s="20"/>
      <c r="D6" s="20"/>
    </row>
    <row r="7" ht="20.25" customHeight="1" spans="1:4">
      <c r="A7" s="152" t="s">
        <v>10</v>
      </c>
      <c r="B7" s="202">
        <v>142.35</v>
      </c>
      <c r="C7" s="152" t="s">
        <v>11</v>
      </c>
      <c r="D7" s="238">
        <v>111.602241</v>
      </c>
    </row>
    <row r="8" ht="20.25" customHeight="1" spans="1:4">
      <c r="A8" s="152" t="s">
        <v>12</v>
      </c>
      <c r="B8" s="170"/>
      <c r="C8" s="152" t="s">
        <v>13</v>
      </c>
      <c r="D8" s="146"/>
    </row>
    <row r="9" ht="20.25" customHeight="1" spans="1:4">
      <c r="A9" s="152" t="s">
        <v>14</v>
      </c>
      <c r="B9" s="170"/>
      <c r="C9" s="152" t="s">
        <v>15</v>
      </c>
      <c r="D9" s="146"/>
    </row>
    <row r="10" ht="20.25" customHeight="1" spans="1:4">
      <c r="A10" s="152" t="s">
        <v>16</v>
      </c>
      <c r="B10" s="186"/>
      <c r="C10" s="152" t="s">
        <v>17</v>
      </c>
      <c r="D10" s="146"/>
    </row>
    <row r="11" ht="21.75" customHeight="1" spans="1:4">
      <c r="A11" s="24" t="s">
        <v>18</v>
      </c>
      <c r="B11" s="170"/>
      <c r="C11" s="152" t="s">
        <v>19</v>
      </c>
      <c r="D11" s="146"/>
    </row>
    <row r="12" ht="20.25" customHeight="1" spans="1:4">
      <c r="A12" s="24" t="s">
        <v>20</v>
      </c>
      <c r="B12" s="186"/>
      <c r="C12" s="152" t="s">
        <v>21</v>
      </c>
      <c r="D12" s="146"/>
    </row>
    <row r="13" ht="20.25" customHeight="1" spans="1:4">
      <c r="A13" s="24" t="s">
        <v>22</v>
      </c>
      <c r="B13" s="186"/>
      <c r="C13" s="152" t="s">
        <v>23</v>
      </c>
      <c r="D13" s="146"/>
    </row>
    <row r="14" ht="20.25" customHeight="1" spans="1:4">
      <c r="A14" s="24" t="s">
        <v>24</v>
      </c>
      <c r="B14" s="186"/>
      <c r="C14" s="152" t="s">
        <v>25</v>
      </c>
      <c r="D14" s="204">
        <f>122265.76/10000</f>
        <v>12.226576</v>
      </c>
    </row>
    <row r="15" ht="21" customHeight="1" spans="1:4">
      <c r="A15" s="239" t="s">
        <v>26</v>
      </c>
      <c r="B15" s="186"/>
      <c r="C15" s="152" t="s">
        <v>27</v>
      </c>
      <c r="D15" s="204">
        <f>88480.41/10000</f>
        <v>8.848041</v>
      </c>
    </row>
    <row r="16" ht="21" customHeight="1" spans="1:4">
      <c r="A16" s="239" t="s">
        <v>28</v>
      </c>
      <c r="B16" s="240"/>
      <c r="C16" s="152" t="s">
        <v>29</v>
      </c>
      <c r="D16" s="188"/>
    </row>
    <row r="17" ht="21" customHeight="1" spans="1:4">
      <c r="A17" s="239" t="s">
        <v>30</v>
      </c>
      <c r="B17" s="240"/>
      <c r="C17" s="152" t="s">
        <v>31</v>
      </c>
      <c r="D17" s="188"/>
    </row>
    <row r="18" s="37" customFormat="1" ht="21" customHeight="1" spans="1:4">
      <c r="A18" s="239"/>
      <c r="B18" s="240"/>
      <c r="C18" s="152" t="s">
        <v>32</v>
      </c>
      <c r="D18" s="188"/>
    </row>
    <row r="19" s="37" customFormat="1" ht="21" customHeight="1" spans="1:4">
      <c r="A19" s="239"/>
      <c r="B19" s="240"/>
      <c r="C19" s="152" t="s">
        <v>33</v>
      </c>
      <c r="D19" s="188"/>
    </row>
    <row r="20" s="37" customFormat="1" ht="21" customHeight="1" spans="1:4">
      <c r="A20" s="239"/>
      <c r="B20" s="240"/>
      <c r="C20" s="152" t="s">
        <v>34</v>
      </c>
      <c r="D20" s="188"/>
    </row>
    <row r="21" s="37" customFormat="1" ht="21" customHeight="1" spans="1:4">
      <c r="A21" s="239"/>
      <c r="B21" s="240"/>
      <c r="C21" s="152" t="s">
        <v>35</v>
      </c>
      <c r="D21" s="188"/>
    </row>
    <row r="22" s="37" customFormat="1" ht="21" customHeight="1" spans="1:4">
      <c r="A22" s="239"/>
      <c r="B22" s="240"/>
      <c r="C22" s="152" t="s">
        <v>36</v>
      </c>
      <c r="D22" s="188"/>
    </row>
    <row r="23" s="37" customFormat="1" ht="21" customHeight="1" spans="1:4">
      <c r="A23" s="239"/>
      <c r="B23" s="240"/>
      <c r="C23" s="152" t="s">
        <v>37</v>
      </c>
      <c r="D23" s="188"/>
    </row>
    <row r="24" s="37" customFormat="1" ht="21" customHeight="1" spans="1:4">
      <c r="A24" s="239"/>
      <c r="B24" s="240"/>
      <c r="C24" s="152" t="s">
        <v>38</v>
      </c>
      <c r="D24" s="188"/>
    </row>
    <row r="25" s="37" customFormat="1" ht="21" customHeight="1" spans="1:4">
      <c r="A25" s="239"/>
      <c r="B25" s="240"/>
      <c r="C25" s="152" t="s">
        <v>39</v>
      </c>
      <c r="D25" s="204">
        <f>96690/10000</f>
        <v>9.669</v>
      </c>
    </row>
    <row r="26" s="37" customFormat="1" ht="21" customHeight="1" spans="1:4">
      <c r="A26" s="239"/>
      <c r="B26" s="240"/>
      <c r="C26" s="152" t="s">
        <v>40</v>
      </c>
      <c r="D26" s="188"/>
    </row>
    <row r="27" s="37" customFormat="1" ht="21" customHeight="1" spans="1:4">
      <c r="A27" s="239"/>
      <c r="B27" s="240"/>
      <c r="C27" s="152" t="s">
        <v>41</v>
      </c>
      <c r="D27" s="188"/>
    </row>
    <row r="28" s="37" customFormat="1" ht="21" customHeight="1" spans="1:4">
      <c r="A28" s="239"/>
      <c r="B28" s="240"/>
      <c r="C28" s="152" t="s">
        <v>42</v>
      </c>
      <c r="D28" s="188"/>
    </row>
    <row r="29" s="37" customFormat="1" ht="21" customHeight="1" spans="1:4">
      <c r="A29" s="239"/>
      <c r="B29" s="240"/>
      <c r="C29" s="152" t="s">
        <v>43</v>
      </c>
      <c r="D29" s="188"/>
    </row>
    <row r="30" ht="20.25" customHeight="1" spans="1:4">
      <c r="A30" s="241" t="s">
        <v>44</v>
      </c>
      <c r="B30" s="242">
        <v>142.35</v>
      </c>
      <c r="C30" s="187" t="s">
        <v>45</v>
      </c>
      <c r="D30" s="242">
        <v>142.35</v>
      </c>
    </row>
    <row r="31" ht="20.25" customHeight="1" spans="1:4">
      <c r="A31" s="243" t="s">
        <v>46</v>
      </c>
      <c r="B31" s="244"/>
      <c r="C31" s="152" t="s">
        <v>47</v>
      </c>
      <c r="D31" s="244"/>
    </row>
    <row r="32" ht="20.25" customHeight="1" spans="1:4">
      <c r="A32" s="245" t="s">
        <v>48</v>
      </c>
      <c r="B32" s="242">
        <v>142.35</v>
      </c>
      <c r="C32" s="187" t="s">
        <v>49</v>
      </c>
      <c r="D32" s="242">
        <v>142.35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1" right="1" top="0.75" bottom="0.75" header="0" footer="0"/>
  <pageSetup paperSize="9" scale="97" orientation="landscape" useFirstPageNumber="1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9"/>
  <sheetViews>
    <sheetView workbookViewId="0">
      <selection activeCell="D14" sqref="D14"/>
    </sheetView>
  </sheetViews>
  <sheetFormatPr defaultColWidth="9.14285714285714" defaultRowHeight="14.25" customHeight="1" outlineLevelCol="5"/>
  <cols>
    <col min="1" max="1" width="32.1428571428571" style="1" customWidth="1"/>
    <col min="2" max="2" width="20.7142857142857" style="110" customWidth="1"/>
    <col min="3" max="3" width="32.1428571428571" style="1" customWidth="1"/>
    <col min="4" max="4" width="27.7142857142857" style="1" customWidth="1"/>
    <col min="5" max="6" width="36.7142857142857" style="1" customWidth="1"/>
    <col min="7" max="7" width="9.14285714285714" style="1" customWidth="1"/>
    <col min="8" max="16384" width="9.14285714285714" style="1"/>
  </cols>
  <sheetData>
    <row r="1" ht="12" customHeight="1" spans="1:6">
      <c r="A1" s="111">
        <v>1</v>
      </c>
      <c r="B1" s="112">
        <v>0</v>
      </c>
      <c r="C1" s="111">
        <v>1</v>
      </c>
      <c r="D1" s="113"/>
      <c r="E1" s="113"/>
      <c r="F1" s="109" t="s">
        <v>354</v>
      </c>
    </row>
    <row r="2" ht="26.25" customHeight="1" spans="1:6">
      <c r="A2" s="114" t="s">
        <v>355</v>
      </c>
      <c r="B2" s="114" t="s">
        <v>355</v>
      </c>
      <c r="C2" s="115"/>
      <c r="D2" s="116"/>
      <c r="E2" s="116"/>
      <c r="F2" s="116"/>
    </row>
    <row r="3" ht="13.5" customHeight="1" spans="1:6">
      <c r="A3" s="6" t="s">
        <v>3</v>
      </c>
      <c r="B3" s="6" t="s">
        <v>356</v>
      </c>
      <c r="C3" s="111"/>
      <c r="D3" s="113"/>
      <c r="E3" s="113"/>
      <c r="F3" s="109" t="s">
        <v>4</v>
      </c>
    </row>
    <row r="4" ht="19.5" customHeight="1" spans="1:6">
      <c r="A4" s="117" t="s">
        <v>357</v>
      </c>
      <c r="B4" s="118" t="s">
        <v>73</v>
      </c>
      <c r="C4" s="117" t="s">
        <v>74</v>
      </c>
      <c r="D4" s="12" t="s">
        <v>358</v>
      </c>
      <c r="E4" s="13"/>
      <c r="F4" s="14"/>
    </row>
    <row r="5" ht="18.75" customHeight="1" spans="1:6">
      <c r="A5" s="119"/>
      <c r="B5" s="120"/>
      <c r="C5" s="119"/>
      <c r="D5" s="17" t="s">
        <v>54</v>
      </c>
      <c r="E5" s="12" t="s">
        <v>76</v>
      </c>
      <c r="F5" s="17" t="s">
        <v>77</v>
      </c>
    </row>
    <row r="6" ht="18.75" customHeight="1" spans="1:6">
      <c r="A6" s="55">
        <v>1</v>
      </c>
      <c r="B6" s="121" t="s">
        <v>139</v>
      </c>
      <c r="C6" s="55">
        <v>3</v>
      </c>
      <c r="D6" s="68">
        <v>4</v>
      </c>
      <c r="E6" s="68">
        <v>5</v>
      </c>
      <c r="F6" s="68">
        <v>6</v>
      </c>
    </row>
    <row r="7" ht="21" customHeight="1" spans="1:6">
      <c r="A7" s="23" t="s">
        <v>69</v>
      </c>
      <c r="B7" s="23"/>
      <c r="C7" s="23"/>
      <c r="D7" s="122" t="s">
        <v>70</v>
      </c>
      <c r="E7" s="123" t="s">
        <v>70</v>
      </c>
      <c r="F7" s="123" t="s">
        <v>70</v>
      </c>
    </row>
    <row r="8" ht="18.75" customHeight="1" spans="1:6">
      <c r="A8" s="124" t="s">
        <v>98</v>
      </c>
      <c r="B8" s="124" t="s">
        <v>98</v>
      </c>
      <c r="C8" s="125" t="s">
        <v>98</v>
      </c>
      <c r="D8" s="126" t="s">
        <v>70</v>
      </c>
      <c r="E8" s="127" t="s">
        <v>70</v>
      </c>
      <c r="F8" s="127" t="s">
        <v>70</v>
      </c>
    </row>
    <row r="9" customHeight="1" spans="1:1">
      <c r="A9" s="1" t="s">
        <v>359</v>
      </c>
    </row>
  </sheetData>
  <mergeCells count="7">
    <mergeCell ref="A2:F2"/>
    <mergeCell ref="A3:C3"/>
    <mergeCell ref="D4:F4"/>
    <mergeCell ref="A8:C8"/>
    <mergeCell ref="A4:A5"/>
    <mergeCell ref="B4:B5"/>
    <mergeCell ref="C4:C5"/>
  </mergeCells>
  <printOptions horizontalCentered="1"/>
  <pageMargins left="0.385416666666667" right="0.385416666666667" top="0.583333333333333" bottom="0.583333333333333" header="0.5" footer="0.5"/>
  <pageSetup paperSize="9" scale="98" orientation="landscape" useFirstPageNumber="1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R10"/>
  <sheetViews>
    <sheetView workbookViewId="0">
      <selection activeCell="F12" sqref="F12"/>
    </sheetView>
  </sheetViews>
  <sheetFormatPr defaultColWidth="9.14285714285714" defaultRowHeight="14.25" customHeight="1"/>
  <cols>
    <col min="1" max="6" width="16" style="1" customWidth="1"/>
    <col min="7" max="7" width="13.8571428571429" style="1" customWidth="1"/>
    <col min="8" max="8" width="16.5714285714286" style="1" customWidth="1"/>
    <col min="9" max="10" width="12.5714285714286" style="1" customWidth="1"/>
    <col min="11" max="11" width="12.5714285714286" style="37" customWidth="1"/>
    <col min="12" max="14" width="12.5714285714286" style="1" customWidth="1"/>
    <col min="15" max="16" width="12.5714285714286" style="37" customWidth="1"/>
    <col min="17" max="17" width="12.4285714285714" style="37" customWidth="1"/>
    <col min="18" max="18" width="10.4285714285714" style="1" customWidth="1"/>
    <col min="19" max="19" width="9.14285714285714" style="37" customWidth="1"/>
    <col min="20" max="16384" width="9.14285714285714" style="37"/>
  </cols>
  <sheetData>
    <row r="1" ht="13.5" customHeight="1" spans="1:18">
      <c r="A1" s="3"/>
      <c r="B1" s="3"/>
      <c r="C1" s="3"/>
      <c r="D1" s="3"/>
      <c r="E1" s="3"/>
      <c r="F1" s="3"/>
      <c r="G1" s="3"/>
      <c r="H1" s="3"/>
      <c r="I1" s="3"/>
      <c r="J1" s="3"/>
      <c r="O1" s="59"/>
      <c r="P1" s="59"/>
      <c r="Q1" s="59"/>
      <c r="R1" s="38" t="s">
        <v>360</v>
      </c>
    </row>
    <row r="2" ht="27.75" customHeight="1" spans="1:18">
      <c r="A2" s="39" t="s">
        <v>361</v>
      </c>
      <c r="B2" s="5"/>
      <c r="C2" s="5"/>
      <c r="D2" s="5"/>
      <c r="E2" s="5"/>
      <c r="F2" s="5"/>
      <c r="G2" s="5"/>
      <c r="H2" s="5"/>
      <c r="I2" s="5"/>
      <c r="J2" s="5"/>
      <c r="K2" s="52"/>
      <c r="L2" s="5"/>
      <c r="M2" s="5"/>
      <c r="N2" s="5"/>
      <c r="O2" s="52"/>
      <c r="P2" s="52"/>
      <c r="Q2" s="52"/>
      <c r="R2" s="5"/>
    </row>
    <row r="3" ht="18.75" customHeight="1" spans="1:18">
      <c r="A3" s="40" t="s">
        <v>3</v>
      </c>
      <c r="B3" s="8"/>
      <c r="C3" s="8"/>
      <c r="D3" s="8"/>
      <c r="E3" s="8"/>
      <c r="F3" s="8"/>
      <c r="G3" s="8"/>
      <c r="H3" s="8"/>
      <c r="I3" s="8"/>
      <c r="J3" s="8"/>
      <c r="O3" s="71"/>
      <c r="P3" s="71"/>
      <c r="Q3" s="71"/>
      <c r="R3" s="109" t="s">
        <v>173</v>
      </c>
    </row>
    <row r="4" ht="15.75" customHeight="1" spans="1:18">
      <c r="A4" s="11" t="s">
        <v>362</v>
      </c>
      <c r="B4" s="77" t="s">
        <v>363</v>
      </c>
      <c r="C4" s="77" t="s">
        <v>364</v>
      </c>
      <c r="D4" s="77" t="s">
        <v>365</v>
      </c>
      <c r="E4" s="77" t="s">
        <v>366</v>
      </c>
      <c r="F4" s="77" t="s">
        <v>367</v>
      </c>
      <c r="G4" s="42" t="s">
        <v>189</v>
      </c>
      <c r="H4" s="42"/>
      <c r="I4" s="42"/>
      <c r="J4" s="42"/>
      <c r="K4" s="94"/>
      <c r="L4" s="42"/>
      <c r="M4" s="42"/>
      <c r="N4" s="42"/>
      <c r="O4" s="95"/>
      <c r="P4" s="94"/>
      <c r="Q4" s="95"/>
      <c r="R4" s="43"/>
    </row>
    <row r="5" ht="17.25" customHeight="1" spans="1:18">
      <c r="A5" s="16"/>
      <c r="B5" s="79"/>
      <c r="C5" s="79"/>
      <c r="D5" s="79"/>
      <c r="E5" s="79"/>
      <c r="F5" s="79"/>
      <c r="G5" s="79" t="s">
        <v>54</v>
      </c>
      <c r="H5" s="79" t="s">
        <v>57</v>
      </c>
      <c r="I5" s="79" t="s">
        <v>368</v>
      </c>
      <c r="J5" s="79" t="s">
        <v>369</v>
      </c>
      <c r="K5" s="80" t="s">
        <v>370</v>
      </c>
      <c r="L5" s="96" t="s">
        <v>61</v>
      </c>
      <c r="M5" s="96"/>
      <c r="N5" s="96"/>
      <c r="O5" s="97"/>
      <c r="P5" s="98"/>
      <c r="Q5" s="97"/>
      <c r="R5" s="81"/>
    </row>
    <row r="6" ht="54" customHeight="1" spans="1:18">
      <c r="A6" s="19"/>
      <c r="B6" s="81"/>
      <c r="C6" s="81"/>
      <c r="D6" s="81"/>
      <c r="E6" s="81"/>
      <c r="F6" s="81"/>
      <c r="G6" s="81"/>
      <c r="H6" s="81" t="s">
        <v>56</v>
      </c>
      <c r="I6" s="81"/>
      <c r="J6" s="81"/>
      <c r="K6" s="82"/>
      <c r="L6" s="81" t="s">
        <v>56</v>
      </c>
      <c r="M6" s="81" t="s">
        <v>62</v>
      </c>
      <c r="N6" s="81" t="s">
        <v>197</v>
      </c>
      <c r="O6" s="99" t="s">
        <v>64</v>
      </c>
      <c r="P6" s="82" t="s">
        <v>65</v>
      </c>
      <c r="Q6" s="82" t="s">
        <v>66</v>
      </c>
      <c r="R6" s="81" t="s">
        <v>67</v>
      </c>
    </row>
    <row r="7" ht="15" customHeight="1" spans="1:18">
      <c r="A7" s="20">
        <v>1</v>
      </c>
      <c r="B7" s="83">
        <v>2</v>
      </c>
      <c r="C7" s="83">
        <v>3</v>
      </c>
      <c r="D7" s="83">
        <v>4</v>
      </c>
      <c r="E7" s="83">
        <v>5</v>
      </c>
      <c r="F7" s="83">
        <v>6</v>
      </c>
      <c r="G7" s="102">
        <v>7</v>
      </c>
      <c r="H7" s="102">
        <v>8</v>
      </c>
      <c r="I7" s="102">
        <v>9</v>
      </c>
      <c r="J7" s="102">
        <v>10</v>
      </c>
      <c r="K7" s="102">
        <v>11</v>
      </c>
      <c r="L7" s="102">
        <v>12</v>
      </c>
      <c r="M7" s="102">
        <v>13</v>
      </c>
      <c r="N7" s="102">
        <v>14</v>
      </c>
      <c r="O7" s="102">
        <v>15</v>
      </c>
      <c r="P7" s="102">
        <v>16</v>
      </c>
      <c r="Q7" s="102">
        <v>17</v>
      </c>
      <c r="R7" s="102">
        <v>18</v>
      </c>
    </row>
    <row r="8" ht="21" customHeight="1" spans="1:18">
      <c r="A8" s="103" t="s">
        <v>69</v>
      </c>
      <c r="B8" s="104"/>
      <c r="C8" s="104"/>
      <c r="D8" s="104"/>
      <c r="E8" s="104"/>
      <c r="F8" s="86"/>
      <c r="G8" s="105">
        <f>11000/10000</f>
        <v>1.1</v>
      </c>
      <c r="H8" s="105">
        <f>11000/10000</f>
        <v>1.1</v>
      </c>
      <c r="I8" s="86"/>
      <c r="J8" s="86"/>
      <c r="K8" s="86"/>
      <c r="L8" s="86"/>
      <c r="M8" s="86"/>
      <c r="N8" s="86"/>
      <c r="O8" s="50"/>
      <c r="P8" s="86"/>
      <c r="Q8" s="86"/>
      <c r="R8" s="86"/>
    </row>
    <row r="9" ht="25.5" customHeight="1" spans="1:18">
      <c r="A9" s="103" t="s">
        <v>371</v>
      </c>
      <c r="B9" s="104" t="s">
        <v>372</v>
      </c>
      <c r="C9" s="104" t="s">
        <v>373</v>
      </c>
      <c r="D9" s="106" t="s">
        <v>285</v>
      </c>
      <c r="E9" s="106" t="s">
        <v>138</v>
      </c>
      <c r="F9" s="107"/>
      <c r="G9" s="108">
        <f>11000/10000</f>
        <v>1.1</v>
      </c>
      <c r="H9" s="108">
        <f>11000/10000</f>
        <v>1.1</v>
      </c>
      <c r="I9" s="107"/>
      <c r="J9" s="107"/>
      <c r="K9" s="86"/>
      <c r="L9" s="107"/>
      <c r="M9" s="107"/>
      <c r="N9" s="107"/>
      <c r="O9" s="50"/>
      <c r="P9" s="86"/>
      <c r="Q9" s="86"/>
      <c r="R9" s="107"/>
    </row>
    <row r="10" ht="21" customHeight="1" spans="1:18">
      <c r="A10" s="87" t="s">
        <v>98</v>
      </c>
      <c r="B10" s="88"/>
      <c r="C10" s="88"/>
      <c r="D10" s="88"/>
      <c r="E10" s="107"/>
      <c r="F10" s="86" t="s">
        <v>70</v>
      </c>
      <c r="G10" s="105">
        <f>G9</f>
        <v>1.1</v>
      </c>
      <c r="H10" s="105">
        <f>H9</f>
        <v>1.1</v>
      </c>
      <c r="I10" s="86" t="s">
        <v>70</v>
      </c>
      <c r="J10" s="86" t="s">
        <v>70</v>
      </c>
      <c r="K10" s="86" t="s">
        <v>70</v>
      </c>
      <c r="L10" s="86" t="s">
        <v>70</v>
      </c>
      <c r="M10" s="86" t="s">
        <v>70</v>
      </c>
      <c r="N10" s="86" t="s">
        <v>70</v>
      </c>
      <c r="O10" s="50" t="s">
        <v>70</v>
      </c>
      <c r="P10" s="86" t="s">
        <v>70</v>
      </c>
      <c r="Q10" s="86" t="s">
        <v>70</v>
      </c>
      <c r="R10" s="86" t="s">
        <v>70</v>
      </c>
    </row>
  </sheetData>
  <mergeCells count="16">
    <mergeCell ref="A2:R2"/>
    <mergeCell ref="A3:F3"/>
    <mergeCell ref="G4:R4"/>
    <mergeCell ref="L5:R5"/>
    <mergeCell ref="A10:E10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1" right="1" top="0.75" bottom="0.75" header="0" footer="0"/>
  <pageSetup paperSize="9" scale="60" orientation="landscape" useFirstPageNumber="1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R10"/>
  <sheetViews>
    <sheetView workbookViewId="0">
      <selection activeCell="I35" sqref="I35"/>
    </sheetView>
  </sheetViews>
  <sheetFormatPr defaultColWidth="9.14285714285714" defaultRowHeight="14.25" customHeight="1"/>
  <cols>
    <col min="1" max="1" width="33.7142857142857" style="1" customWidth="1"/>
    <col min="2" max="2" width="29.4285714285714" style="1" customWidth="1"/>
    <col min="3" max="3" width="39.1428571428571" style="1" customWidth="1"/>
    <col min="4" max="4" width="20.2857142857143" style="37" customWidth="1"/>
    <col min="5" max="5" width="17.2857142857143" style="37" customWidth="1"/>
    <col min="6" max="6" width="29.2857142857143" style="37" customWidth="1"/>
    <col min="7" max="7" width="12" style="1" customWidth="1"/>
    <col min="8" max="10" width="10" style="1" customWidth="1"/>
    <col min="11" max="11" width="9.14285714285714" style="37" customWidth="1"/>
    <col min="12" max="13" width="9.14285714285714" style="1" customWidth="1"/>
    <col min="14" max="14" width="12.7142857142857" style="1" customWidth="1"/>
    <col min="15" max="16" width="9.14285714285714" style="37" customWidth="1"/>
    <col min="17" max="17" width="12.1428571428571" style="37" customWidth="1"/>
    <col min="18" max="18" width="10.4285714285714" style="1" customWidth="1"/>
    <col min="19" max="19" width="9.14285714285714" style="37" customWidth="1"/>
    <col min="20" max="16384" width="9.14285714285714" style="37"/>
  </cols>
  <sheetData>
    <row r="1" ht="13.5" customHeight="1" spans="1:18">
      <c r="A1" s="73"/>
      <c r="B1" s="73"/>
      <c r="C1" s="73"/>
      <c r="D1" s="74"/>
      <c r="E1" s="74"/>
      <c r="F1" s="74"/>
      <c r="G1" s="73"/>
      <c r="H1" s="73"/>
      <c r="I1" s="73"/>
      <c r="J1" s="73"/>
      <c r="K1" s="90"/>
      <c r="L1" s="64"/>
      <c r="M1" s="64"/>
      <c r="N1" s="64"/>
      <c r="O1" s="59"/>
      <c r="P1" s="91"/>
      <c r="Q1" s="59"/>
      <c r="R1" s="100" t="s">
        <v>374</v>
      </c>
    </row>
    <row r="2" ht="27.75" customHeight="1" spans="1:18">
      <c r="A2" s="39" t="s">
        <v>375</v>
      </c>
      <c r="B2" s="75"/>
      <c r="C2" s="75"/>
      <c r="D2" s="52"/>
      <c r="E2" s="52"/>
      <c r="F2" s="52"/>
      <c r="G2" s="75"/>
      <c r="H2" s="75"/>
      <c r="I2" s="75"/>
      <c r="J2" s="75"/>
      <c r="K2" s="92"/>
      <c r="L2" s="75"/>
      <c r="M2" s="75"/>
      <c r="N2" s="75"/>
      <c r="O2" s="52"/>
      <c r="P2" s="92"/>
      <c r="Q2" s="52"/>
      <c r="R2" s="75"/>
    </row>
    <row r="3" ht="18.75" customHeight="1" spans="1:18">
      <c r="A3" s="61" t="s">
        <v>3</v>
      </c>
      <c r="B3" s="62"/>
      <c r="C3" s="62"/>
      <c r="D3" s="76"/>
      <c r="E3" s="76"/>
      <c r="F3" s="76"/>
      <c r="G3" s="62"/>
      <c r="H3" s="62"/>
      <c r="I3" s="62"/>
      <c r="J3" s="62"/>
      <c r="K3" s="90"/>
      <c r="L3" s="64"/>
      <c r="M3" s="64"/>
      <c r="N3" s="64"/>
      <c r="O3" s="71"/>
      <c r="P3" s="93"/>
      <c r="Q3" s="71"/>
      <c r="R3" s="101" t="s">
        <v>173</v>
      </c>
    </row>
    <row r="4" ht="15.75" customHeight="1" spans="1:18">
      <c r="A4" s="11" t="s">
        <v>362</v>
      </c>
      <c r="B4" s="77" t="s">
        <v>376</v>
      </c>
      <c r="C4" s="77" t="s">
        <v>377</v>
      </c>
      <c r="D4" s="78" t="s">
        <v>378</v>
      </c>
      <c r="E4" s="78" t="s">
        <v>379</v>
      </c>
      <c r="F4" s="78" t="s">
        <v>380</v>
      </c>
      <c r="G4" s="42" t="s">
        <v>189</v>
      </c>
      <c r="H4" s="42"/>
      <c r="I4" s="42"/>
      <c r="J4" s="42"/>
      <c r="K4" s="94"/>
      <c r="L4" s="42"/>
      <c r="M4" s="42"/>
      <c r="N4" s="42"/>
      <c r="O4" s="95"/>
      <c r="P4" s="94"/>
      <c r="Q4" s="95"/>
      <c r="R4" s="43"/>
    </row>
    <row r="5" ht="17.25" customHeight="1" spans="1:18">
      <c r="A5" s="16"/>
      <c r="B5" s="79"/>
      <c r="C5" s="79"/>
      <c r="D5" s="80"/>
      <c r="E5" s="80"/>
      <c r="F5" s="80"/>
      <c r="G5" s="79" t="s">
        <v>54</v>
      </c>
      <c r="H5" s="79" t="s">
        <v>57</v>
      </c>
      <c r="I5" s="79" t="s">
        <v>368</v>
      </c>
      <c r="J5" s="79" t="s">
        <v>369</v>
      </c>
      <c r="K5" s="80" t="s">
        <v>370</v>
      </c>
      <c r="L5" s="96" t="s">
        <v>381</v>
      </c>
      <c r="M5" s="96"/>
      <c r="N5" s="96"/>
      <c r="O5" s="97"/>
      <c r="P5" s="98"/>
      <c r="Q5" s="97"/>
      <c r="R5" s="81"/>
    </row>
    <row r="6" ht="54" customHeight="1" spans="1:18">
      <c r="A6" s="19"/>
      <c r="B6" s="81"/>
      <c r="C6" s="81"/>
      <c r="D6" s="82"/>
      <c r="E6" s="82"/>
      <c r="F6" s="82"/>
      <c r="G6" s="81"/>
      <c r="H6" s="81" t="s">
        <v>56</v>
      </c>
      <c r="I6" s="81"/>
      <c r="J6" s="81"/>
      <c r="K6" s="82"/>
      <c r="L6" s="81" t="s">
        <v>56</v>
      </c>
      <c r="M6" s="81" t="s">
        <v>62</v>
      </c>
      <c r="N6" s="81" t="s">
        <v>197</v>
      </c>
      <c r="O6" s="99" t="s">
        <v>64</v>
      </c>
      <c r="P6" s="82" t="s">
        <v>65</v>
      </c>
      <c r="Q6" s="82" t="s">
        <v>66</v>
      </c>
      <c r="R6" s="81" t="s">
        <v>67</v>
      </c>
    </row>
    <row r="7" ht="15" customHeight="1" spans="1:18">
      <c r="A7" s="20">
        <v>1</v>
      </c>
      <c r="B7" s="83">
        <v>2</v>
      </c>
      <c r="C7" s="83">
        <v>3</v>
      </c>
      <c r="D7" s="20">
        <v>4</v>
      </c>
      <c r="E7" s="83">
        <v>5</v>
      </c>
      <c r="F7" s="83">
        <v>6</v>
      </c>
      <c r="G7" s="20">
        <v>7</v>
      </c>
      <c r="H7" s="83">
        <v>8</v>
      </c>
      <c r="I7" s="83">
        <v>9</v>
      </c>
      <c r="J7" s="20">
        <v>10</v>
      </c>
      <c r="K7" s="83">
        <v>11</v>
      </c>
      <c r="L7" s="83">
        <v>12</v>
      </c>
      <c r="M7" s="20">
        <v>13</v>
      </c>
      <c r="N7" s="83">
        <v>14</v>
      </c>
      <c r="O7" s="83">
        <v>15</v>
      </c>
      <c r="P7" s="20">
        <v>16</v>
      </c>
      <c r="Q7" s="83">
        <v>17</v>
      </c>
      <c r="R7" s="83">
        <v>18</v>
      </c>
    </row>
    <row r="8" ht="21" customHeight="1" spans="1:18">
      <c r="A8" s="84" t="s">
        <v>69</v>
      </c>
      <c r="B8" s="85"/>
      <c r="C8" s="85"/>
      <c r="D8" s="86"/>
      <c r="E8" s="86"/>
      <c r="F8" s="86"/>
      <c r="G8" s="86" t="s">
        <v>70</v>
      </c>
      <c r="H8" s="86" t="s">
        <v>70</v>
      </c>
      <c r="I8" s="86" t="s">
        <v>70</v>
      </c>
      <c r="J8" s="86" t="s">
        <v>70</v>
      </c>
      <c r="K8" s="86" t="s">
        <v>70</v>
      </c>
      <c r="L8" s="86" t="s">
        <v>70</v>
      </c>
      <c r="M8" s="86" t="s">
        <v>70</v>
      </c>
      <c r="N8" s="86" t="s">
        <v>70</v>
      </c>
      <c r="O8" s="50" t="s">
        <v>70</v>
      </c>
      <c r="P8" s="86" t="s">
        <v>70</v>
      </c>
      <c r="Q8" s="86" t="s">
        <v>70</v>
      </c>
      <c r="R8" s="86" t="s">
        <v>70</v>
      </c>
    </row>
    <row r="9" ht="21" customHeight="1" spans="1:18">
      <c r="A9" s="87" t="s">
        <v>98</v>
      </c>
      <c r="B9" s="88"/>
      <c r="C9" s="89"/>
      <c r="D9" s="86"/>
      <c r="E9" s="86"/>
      <c r="F9" s="86"/>
      <c r="G9" s="86" t="s">
        <v>70</v>
      </c>
      <c r="H9" s="86" t="s">
        <v>70</v>
      </c>
      <c r="I9" s="86" t="s">
        <v>70</v>
      </c>
      <c r="J9" s="86" t="s">
        <v>70</v>
      </c>
      <c r="K9" s="86" t="s">
        <v>70</v>
      </c>
      <c r="L9" s="86" t="s">
        <v>70</v>
      </c>
      <c r="M9" s="86" t="s">
        <v>70</v>
      </c>
      <c r="N9" s="86" t="s">
        <v>70</v>
      </c>
      <c r="O9" s="50" t="s">
        <v>70</v>
      </c>
      <c r="P9" s="86" t="s">
        <v>70</v>
      </c>
      <c r="Q9" s="86" t="s">
        <v>70</v>
      </c>
      <c r="R9" s="86" t="s">
        <v>70</v>
      </c>
    </row>
    <row r="10" ht="23" customHeight="1" spans="1:1">
      <c r="A10" s="36" t="s">
        <v>382</v>
      </c>
    </row>
  </sheetData>
  <mergeCells count="16">
    <mergeCell ref="A2:R2"/>
    <mergeCell ref="A3:C3"/>
    <mergeCell ref="G4:R4"/>
    <mergeCell ref="L5:R5"/>
    <mergeCell ref="A9:C9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1" right="1" top="0.75" bottom="0.75" header="0" footer="0"/>
  <pageSetup paperSize="9" scale="60" orientation="landscape" useFirstPageNumber="1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W10"/>
  <sheetViews>
    <sheetView workbookViewId="0">
      <selection activeCell="A2" sqref="A2:W2"/>
    </sheetView>
  </sheetViews>
  <sheetFormatPr defaultColWidth="9.14285714285714" defaultRowHeight="14.25" customHeight="1"/>
  <cols>
    <col min="1" max="1" width="20" style="1" customWidth="1"/>
    <col min="2" max="4" width="13.4285714285714" style="1" customWidth="1"/>
    <col min="5" max="23" width="10.2857142857143" style="1" customWidth="1"/>
    <col min="24" max="24" width="9.14285714285714" style="37" customWidth="1"/>
    <col min="25" max="16384" width="9.14285714285714" style="37"/>
  </cols>
  <sheetData>
    <row r="1" ht="13.5" customHeight="1" spans="1:23">
      <c r="A1" s="3"/>
      <c r="B1" s="3"/>
      <c r="C1" s="3"/>
      <c r="D1" s="60"/>
      <c r="W1" s="59" t="s">
        <v>383</v>
      </c>
    </row>
    <row r="2" ht="27.75" customHeight="1" spans="1:23">
      <c r="A2" s="39" t="s">
        <v>384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</row>
    <row r="3" ht="18" customHeight="1" spans="1:23">
      <c r="A3" s="61" t="s">
        <v>3</v>
      </c>
      <c r="B3" s="62"/>
      <c r="C3" s="62"/>
      <c r="D3" s="63"/>
      <c r="E3" s="64"/>
      <c r="F3" s="64"/>
      <c r="G3" s="64"/>
      <c r="H3" s="64"/>
      <c r="I3" s="64"/>
      <c r="W3" s="71" t="s">
        <v>173</v>
      </c>
    </row>
    <row r="4" ht="19.5" customHeight="1" spans="1:23">
      <c r="A4" s="17" t="s">
        <v>385</v>
      </c>
      <c r="B4" s="12" t="s">
        <v>189</v>
      </c>
      <c r="C4" s="13"/>
      <c r="D4" s="13"/>
      <c r="E4" s="12" t="s">
        <v>386</v>
      </c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4"/>
    </row>
    <row r="5" ht="40.5" customHeight="1" spans="1:23">
      <c r="A5" s="20"/>
      <c r="B5" s="30" t="s">
        <v>54</v>
      </c>
      <c r="C5" s="11" t="s">
        <v>57</v>
      </c>
      <c r="D5" s="65" t="s">
        <v>387</v>
      </c>
      <c r="E5" s="66" t="s">
        <v>388</v>
      </c>
      <c r="F5" s="67" t="s">
        <v>389</v>
      </c>
      <c r="G5" s="67" t="s">
        <v>390</v>
      </c>
      <c r="H5" s="67" t="s">
        <v>391</v>
      </c>
      <c r="I5" s="67" t="s">
        <v>392</v>
      </c>
      <c r="J5" s="67" t="s">
        <v>393</v>
      </c>
      <c r="K5" s="67" t="s">
        <v>394</v>
      </c>
      <c r="L5" s="67" t="s">
        <v>395</v>
      </c>
      <c r="M5" s="67" t="s">
        <v>396</v>
      </c>
      <c r="N5" s="67" t="s">
        <v>397</v>
      </c>
      <c r="O5" s="67" t="s">
        <v>398</v>
      </c>
      <c r="P5" s="67" t="s">
        <v>399</v>
      </c>
      <c r="Q5" s="67" t="s">
        <v>400</v>
      </c>
      <c r="R5" s="67" t="s">
        <v>401</v>
      </c>
      <c r="S5" s="67" t="s">
        <v>402</v>
      </c>
      <c r="T5" s="67" t="s">
        <v>403</v>
      </c>
      <c r="U5" s="67" t="s">
        <v>404</v>
      </c>
      <c r="V5" s="67" t="s">
        <v>405</v>
      </c>
      <c r="W5" s="67" t="s">
        <v>406</v>
      </c>
    </row>
    <row r="6" ht="19.5" customHeight="1" spans="1:23">
      <c r="A6" s="68">
        <v>1</v>
      </c>
      <c r="B6" s="68">
        <v>2</v>
      </c>
      <c r="C6" s="68">
        <v>3</v>
      </c>
      <c r="D6" s="69">
        <v>4</v>
      </c>
      <c r="E6" s="68">
        <v>5</v>
      </c>
      <c r="F6" s="68">
        <v>6</v>
      </c>
      <c r="G6" s="68">
        <v>7</v>
      </c>
      <c r="H6" s="69">
        <v>8</v>
      </c>
      <c r="I6" s="68">
        <v>9</v>
      </c>
      <c r="J6" s="68">
        <v>10</v>
      </c>
      <c r="K6" s="68">
        <v>11</v>
      </c>
      <c r="L6" s="69">
        <v>12</v>
      </c>
      <c r="M6" s="68">
        <v>13</v>
      </c>
      <c r="N6" s="68">
        <v>14</v>
      </c>
      <c r="O6" s="68">
        <v>15</v>
      </c>
      <c r="P6" s="69">
        <v>16</v>
      </c>
      <c r="Q6" s="68">
        <v>17</v>
      </c>
      <c r="R6" s="68">
        <v>18</v>
      </c>
      <c r="S6" s="68">
        <v>19</v>
      </c>
      <c r="T6" s="69">
        <v>20</v>
      </c>
      <c r="U6" s="69">
        <v>21</v>
      </c>
      <c r="V6" s="69">
        <v>22</v>
      </c>
      <c r="W6" s="72">
        <v>23</v>
      </c>
    </row>
    <row r="7" ht="19.5" customHeight="1" spans="1:23">
      <c r="A7" s="31" t="s">
        <v>70</v>
      </c>
      <c r="B7" s="50" t="s">
        <v>70</v>
      </c>
      <c r="C7" s="50" t="s">
        <v>70</v>
      </c>
      <c r="D7" s="70" t="s">
        <v>70</v>
      </c>
      <c r="E7" s="50" t="s">
        <v>70</v>
      </c>
      <c r="F7" s="50" t="s">
        <v>70</v>
      </c>
      <c r="G7" s="50" t="s">
        <v>70</v>
      </c>
      <c r="H7" s="50" t="s">
        <v>70</v>
      </c>
      <c r="I7" s="50" t="s">
        <v>70</v>
      </c>
      <c r="J7" s="50" t="s">
        <v>70</v>
      </c>
      <c r="K7" s="50" t="s">
        <v>70</v>
      </c>
      <c r="L7" s="50" t="s">
        <v>70</v>
      </c>
      <c r="M7" s="50" t="s">
        <v>70</v>
      </c>
      <c r="N7" s="50" t="s">
        <v>70</v>
      </c>
      <c r="O7" s="50" t="s">
        <v>70</v>
      </c>
      <c r="P7" s="50" t="s">
        <v>70</v>
      </c>
      <c r="Q7" s="50" t="s">
        <v>70</v>
      </c>
      <c r="R7" s="50" t="s">
        <v>70</v>
      </c>
      <c r="S7" s="50" t="s">
        <v>70</v>
      </c>
      <c r="T7" s="50" t="s">
        <v>70</v>
      </c>
      <c r="U7" s="50" t="s">
        <v>70</v>
      </c>
      <c r="V7" s="50" t="s">
        <v>70</v>
      </c>
      <c r="W7" s="50" t="s">
        <v>70</v>
      </c>
    </row>
    <row r="8" ht="19.5" customHeight="1" spans="1:23">
      <c r="A8" s="57" t="s">
        <v>70</v>
      </c>
      <c r="B8" s="50" t="s">
        <v>70</v>
      </c>
      <c r="C8" s="50" t="s">
        <v>70</v>
      </c>
      <c r="D8" s="70" t="s">
        <v>70</v>
      </c>
      <c r="E8" s="50" t="s">
        <v>70</v>
      </c>
      <c r="F8" s="50" t="s">
        <v>70</v>
      </c>
      <c r="G8" s="50" t="s">
        <v>70</v>
      </c>
      <c r="H8" s="50" t="s">
        <v>70</v>
      </c>
      <c r="I8" s="50" t="s">
        <v>70</v>
      </c>
      <c r="J8" s="50" t="s">
        <v>70</v>
      </c>
      <c r="K8" s="50" t="s">
        <v>70</v>
      </c>
      <c r="L8" s="50" t="s">
        <v>70</v>
      </c>
      <c r="M8" s="50" t="s">
        <v>70</v>
      </c>
      <c r="N8" s="50" t="s">
        <v>70</v>
      </c>
      <c r="O8" s="50" t="s">
        <v>70</v>
      </c>
      <c r="P8" s="50" t="s">
        <v>70</v>
      </c>
      <c r="Q8" s="50" t="s">
        <v>70</v>
      </c>
      <c r="R8" s="50" t="s">
        <v>70</v>
      </c>
      <c r="S8" s="50" t="s">
        <v>70</v>
      </c>
      <c r="T8" s="50" t="s">
        <v>70</v>
      </c>
      <c r="U8" s="50" t="s">
        <v>70</v>
      </c>
      <c r="V8" s="50" t="s">
        <v>70</v>
      </c>
      <c r="W8" s="50" t="s">
        <v>70</v>
      </c>
    </row>
    <row r="9" ht="19.5" customHeight="1" spans="1:23">
      <c r="A9" s="25" t="s">
        <v>54</v>
      </c>
      <c r="B9" s="50" t="s">
        <v>70</v>
      </c>
      <c r="C9" s="50" t="s">
        <v>70</v>
      </c>
      <c r="D9" s="70" t="s">
        <v>70</v>
      </c>
      <c r="E9" s="50" t="s">
        <v>70</v>
      </c>
      <c r="F9" s="50" t="s">
        <v>70</v>
      </c>
      <c r="G9" s="50" t="s">
        <v>70</v>
      </c>
      <c r="H9" s="50" t="s">
        <v>70</v>
      </c>
      <c r="I9" s="50" t="s">
        <v>70</v>
      </c>
      <c r="J9" s="50" t="s">
        <v>70</v>
      </c>
      <c r="K9" s="50" t="s">
        <v>70</v>
      </c>
      <c r="L9" s="50" t="s">
        <v>70</v>
      </c>
      <c r="M9" s="50" t="s">
        <v>70</v>
      </c>
      <c r="N9" s="50" t="s">
        <v>70</v>
      </c>
      <c r="O9" s="50" t="s">
        <v>70</v>
      </c>
      <c r="P9" s="50" t="s">
        <v>70</v>
      </c>
      <c r="Q9" s="50" t="s">
        <v>70</v>
      </c>
      <c r="R9" s="50" t="s">
        <v>70</v>
      </c>
      <c r="S9" s="50" t="s">
        <v>70</v>
      </c>
      <c r="T9" s="50" t="s">
        <v>70</v>
      </c>
      <c r="U9" s="50" t="s">
        <v>70</v>
      </c>
      <c r="V9" s="50" t="s">
        <v>70</v>
      </c>
      <c r="W9" s="50" t="s">
        <v>70</v>
      </c>
    </row>
    <row r="10" customHeight="1" spans="1:1">
      <c r="A10" s="1" t="s">
        <v>407</v>
      </c>
    </row>
  </sheetData>
  <mergeCells count="5">
    <mergeCell ref="A2:W2"/>
    <mergeCell ref="A3:I3"/>
    <mergeCell ref="B4:D4"/>
    <mergeCell ref="E4:W4"/>
    <mergeCell ref="A4:A5"/>
  </mergeCells>
  <printOptions horizontalCentered="1"/>
  <pageMargins left="1" right="1" top="0.75" bottom="0.75" header="0" footer="0"/>
  <pageSetup paperSize="9" scale="58" orientation="landscape" useFirstPageNumber="1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8"/>
  <sheetViews>
    <sheetView workbookViewId="0">
      <selection activeCell="B8" sqref="B8"/>
    </sheetView>
  </sheetViews>
  <sheetFormatPr defaultColWidth="9.14285714285714" defaultRowHeight="12" customHeight="1" outlineLevelRow="7"/>
  <cols>
    <col min="1" max="1" width="27.8571428571429" style="36" customWidth="1"/>
    <col min="2" max="2" width="27.8571428571429" style="37" customWidth="1"/>
    <col min="3" max="3" width="27.8571428571429" style="36" customWidth="1"/>
    <col min="4" max="4" width="15" style="36" customWidth="1"/>
    <col min="5" max="5" width="14.5714285714286" style="36" customWidth="1"/>
    <col min="6" max="6" width="23.5714285714286" style="36" customWidth="1"/>
    <col min="7" max="7" width="11.2857142857143" style="37" customWidth="1"/>
    <col min="8" max="8" width="18.7142857142857" style="36" customWidth="1"/>
    <col min="9" max="9" width="15.5714285714286" style="37" customWidth="1"/>
    <col min="10" max="10" width="18.8571428571429" style="37" customWidth="1"/>
    <col min="11" max="11" width="23.2857142857143" style="36" customWidth="1"/>
    <col min="12" max="12" width="9.14285714285714" style="37" customWidth="1"/>
    <col min="13" max="16384" width="9.14285714285714" style="37"/>
  </cols>
  <sheetData>
    <row r="1" customHeight="1" spans="11:11">
      <c r="K1" s="59" t="s">
        <v>408</v>
      </c>
    </row>
    <row r="2" ht="28.5" customHeight="1" spans="1:11">
      <c r="A2" s="51" t="s">
        <v>409</v>
      </c>
      <c r="B2" s="52"/>
      <c r="C2" s="5"/>
      <c r="D2" s="5"/>
      <c r="E2" s="5"/>
      <c r="F2" s="5"/>
      <c r="G2" s="52"/>
      <c r="H2" s="5"/>
      <c r="I2" s="52"/>
      <c r="J2" s="52"/>
      <c r="K2" s="5"/>
    </row>
    <row r="3" ht="17.25" customHeight="1" spans="1:2">
      <c r="A3" s="53" t="s">
        <v>3</v>
      </c>
      <c r="B3" s="54"/>
    </row>
    <row r="4" ht="44.25" customHeight="1" spans="1:11">
      <c r="A4" s="44" t="s">
        <v>269</v>
      </c>
      <c r="B4" s="55" t="s">
        <v>183</v>
      </c>
      <c r="C4" s="44" t="s">
        <v>270</v>
      </c>
      <c r="D4" s="44" t="s">
        <v>271</v>
      </c>
      <c r="E4" s="44" t="s">
        <v>272</v>
      </c>
      <c r="F4" s="44" t="s">
        <v>273</v>
      </c>
      <c r="G4" s="55" t="s">
        <v>274</v>
      </c>
      <c r="H4" s="44" t="s">
        <v>275</v>
      </c>
      <c r="I4" s="55" t="s">
        <v>276</v>
      </c>
      <c r="J4" s="55" t="s">
        <v>277</v>
      </c>
      <c r="K4" s="44" t="s">
        <v>278</v>
      </c>
    </row>
    <row r="5" ht="14.25" customHeight="1" spans="1:11">
      <c r="A5" s="44">
        <v>1</v>
      </c>
      <c r="B5" s="55">
        <v>2</v>
      </c>
      <c r="C5" s="44">
        <v>3</v>
      </c>
      <c r="D5" s="44">
        <v>4</v>
      </c>
      <c r="E5" s="44">
        <v>5</v>
      </c>
      <c r="F5" s="44">
        <v>6</v>
      </c>
      <c r="G5" s="55">
        <v>7</v>
      </c>
      <c r="H5" s="44">
        <v>8</v>
      </c>
      <c r="I5" s="55">
        <v>9</v>
      </c>
      <c r="J5" s="55">
        <v>10</v>
      </c>
      <c r="K5" s="44">
        <v>11</v>
      </c>
    </row>
    <row r="6" ht="42" customHeight="1" spans="1:11">
      <c r="A6" s="31" t="s">
        <v>69</v>
      </c>
      <c r="B6" s="56"/>
      <c r="C6" s="57"/>
      <c r="D6" s="57"/>
      <c r="E6" s="57"/>
      <c r="F6" s="45"/>
      <c r="G6" s="58"/>
      <c r="H6" s="45"/>
      <c r="I6" s="58"/>
      <c r="J6" s="58"/>
      <c r="K6" s="45"/>
    </row>
    <row r="7" ht="54" customHeight="1" spans="1:11">
      <c r="A7" s="23" t="s">
        <v>70</v>
      </c>
      <c r="B7" s="23" t="s">
        <v>70</v>
      </c>
      <c r="C7" s="23" t="s">
        <v>70</v>
      </c>
      <c r="D7" s="23" t="s">
        <v>70</v>
      </c>
      <c r="E7" s="23" t="s">
        <v>70</v>
      </c>
      <c r="F7" s="31" t="s">
        <v>70</v>
      </c>
      <c r="G7" s="23" t="s">
        <v>70</v>
      </c>
      <c r="H7" s="31" t="s">
        <v>70</v>
      </c>
      <c r="I7" s="23" t="s">
        <v>70</v>
      </c>
      <c r="J7" s="23" t="s">
        <v>70</v>
      </c>
      <c r="K7" s="31" t="s">
        <v>70</v>
      </c>
    </row>
    <row r="8" customHeight="1" spans="1:1">
      <c r="A8" s="36" t="s">
        <v>410</v>
      </c>
    </row>
  </sheetData>
  <mergeCells count="2">
    <mergeCell ref="A2:K2"/>
    <mergeCell ref="A3:I3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9"/>
  <sheetViews>
    <sheetView tabSelected="1" workbookViewId="0">
      <selection activeCell="D15" sqref="D15"/>
    </sheetView>
  </sheetViews>
  <sheetFormatPr defaultColWidth="9.14285714285714" defaultRowHeight="12" customHeight="1" outlineLevelCol="7"/>
  <cols>
    <col min="1" max="1" width="29" style="36" customWidth="1"/>
    <col min="2" max="2" width="18.7142857142857" style="36" customWidth="1"/>
    <col min="3" max="3" width="24.8571428571429" style="36" customWidth="1"/>
    <col min="4" max="4" width="23.5714285714286" style="36" customWidth="1"/>
    <col min="5" max="5" width="17.8571428571429" style="36" customWidth="1"/>
    <col min="6" max="6" width="23.5714285714286" style="36" customWidth="1"/>
    <col min="7" max="7" width="25.1428571428571" style="36" customWidth="1"/>
    <col min="8" max="8" width="18.8571428571429" style="36" customWidth="1"/>
    <col min="9" max="9" width="9.14285714285714" style="37" customWidth="1"/>
    <col min="10" max="16384" width="9.14285714285714" style="37"/>
  </cols>
  <sheetData>
    <row r="1" ht="14.25" customHeight="1" spans="8:8">
      <c r="H1" s="38" t="s">
        <v>411</v>
      </c>
    </row>
    <row r="2" ht="28.5" customHeight="1" spans="1:8">
      <c r="A2" s="39" t="s">
        <v>412</v>
      </c>
      <c r="B2" s="5"/>
      <c r="C2" s="5"/>
      <c r="D2" s="5"/>
      <c r="E2" s="5"/>
      <c r="F2" s="5"/>
      <c r="G2" s="5"/>
      <c r="H2" s="5"/>
    </row>
    <row r="3" ht="13.5" customHeight="1" spans="1:2">
      <c r="A3" s="40" t="s">
        <v>3</v>
      </c>
      <c r="B3" s="7"/>
    </row>
    <row r="4" ht="18" customHeight="1" spans="1:8">
      <c r="A4" s="11" t="s">
        <v>357</v>
      </c>
      <c r="B4" s="11" t="s">
        <v>413</v>
      </c>
      <c r="C4" s="11" t="s">
        <v>414</v>
      </c>
      <c r="D4" s="11" t="s">
        <v>415</v>
      </c>
      <c r="E4" s="11" t="s">
        <v>416</v>
      </c>
      <c r="F4" s="41" t="s">
        <v>417</v>
      </c>
      <c r="G4" s="42"/>
      <c r="H4" s="43"/>
    </row>
    <row r="5" ht="18" customHeight="1" spans="1:8">
      <c r="A5" s="19"/>
      <c r="B5" s="19"/>
      <c r="C5" s="19"/>
      <c r="D5" s="19"/>
      <c r="E5" s="19"/>
      <c r="F5" s="44" t="s">
        <v>366</v>
      </c>
      <c r="G5" s="44" t="s">
        <v>418</v>
      </c>
      <c r="H5" s="44" t="s">
        <v>419</v>
      </c>
    </row>
    <row r="6" ht="21" customHeight="1" spans="1:8">
      <c r="A6" s="44">
        <v>1</v>
      </c>
      <c r="B6" s="44">
        <v>2</v>
      </c>
      <c r="C6" s="44">
        <v>3</v>
      </c>
      <c r="D6" s="44">
        <v>4</v>
      </c>
      <c r="E6" s="44">
        <v>5</v>
      </c>
      <c r="F6" s="44">
        <v>6</v>
      </c>
      <c r="G6" s="44">
        <v>7</v>
      </c>
      <c r="H6" s="44">
        <v>8</v>
      </c>
    </row>
    <row r="7" ht="33" customHeight="1" spans="1:8">
      <c r="A7" s="45" t="s">
        <v>69</v>
      </c>
      <c r="B7" s="45" t="s">
        <v>420</v>
      </c>
      <c r="C7" s="45" t="s">
        <v>420</v>
      </c>
      <c r="D7" s="45" t="s">
        <v>420</v>
      </c>
      <c r="E7" s="45" t="s">
        <v>420</v>
      </c>
      <c r="F7" s="45">
        <v>0</v>
      </c>
      <c r="G7" s="46">
        <v>0</v>
      </c>
      <c r="H7" s="46">
        <v>0</v>
      </c>
    </row>
    <row r="8" ht="24" customHeight="1" spans="1:8">
      <c r="A8" s="47" t="s">
        <v>54</v>
      </c>
      <c r="B8" s="48"/>
      <c r="C8" s="48"/>
      <c r="D8" s="48"/>
      <c r="E8" s="48"/>
      <c r="F8" s="49" t="s">
        <v>70</v>
      </c>
      <c r="G8" s="50"/>
      <c r="H8" s="50" t="s">
        <v>70</v>
      </c>
    </row>
    <row r="9" customHeight="1" spans="1:1">
      <c r="A9" s="36" t="s">
        <v>421</v>
      </c>
    </row>
  </sheetData>
  <mergeCells count="8">
    <mergeCell ref="A2:H2"/>
    <mergeCell ref="A3:C3"/>
    <mergeCell ref="F4:H4"/>
    <mergeCell ref="A4:A5"/>
    <mergeCell ref="B4:B5"/>
    <mergeCell ref="C4:C5"/>
    <mergeCell ref="D4:D5"/>
    <mergeCell ref="E4:E5"/>
  </mergeCells>
  <pageMargins left="0.364583333333333" right="0.104166666666667" top="0.260416666666667" bottom="0.260416666666667" header="0" footer="0"/>
  <pageSetup paperSize="9" scale="81" orientation="landscape" useFirstPageNumber="1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11"/>
  <sheetViews>
    <sheetView workbookViewId="0">
      <selection activeCell="F21" sqref="F21"/>
    </sheetView>
  </sheetViews>
  <sheetFormatPr defaultColWidth="9.14285714285714" defaultRowHeight="14.25" customHeight="1"/>
  <cols>
    <col min="1" max="1" width="10.2857142857143" style="1" customWidth="1"/>
    <col min="2" max="3" width="23.8571428571429" style="1" customWidth="1"/>
    <col min="4" max="4" width="15.1428571428571" style="1" customWidth="1"/>
    <col min="5" max="5" width="17.7142857142857" style="1" customWidth="1"/>
    <col min="6" max="6" width="15.1428571428571" style="1" customWidth="1"/>
    <col min="7" max="7" width="17.7142857142857" style="1" customWidth="1"/>
    <col min="8" max="11" width="15.4285714285714" style="1" customWidth="1"/>
    <col min="12" max="12" width="9.14285714285714" style="1" customWidth="1"/>
    <col min="13" max="16384" width="9.14285714285714" style="1"/>
  </cols>
  <sheetData>
    <row r="1" ht="13.5" customHeight="1" spans="4:11">
      <c r="D1" s="2"/>
      <c r="E1" s="2"/>
      <c r="F1" s="2"/>
      <c r="G1" s="2"/>
      <c r="H1" s="3"/>
      <c r="I1" s="3"/>
      <c r="J1" s="3"/>
      <c r="K1" s="4" t="s">
        <v>422</v>
      </c>
    </row>
    <row r="2" ht="27.75" customHeight="1" spans="1:11">
      <c r="A2" s="5" t="s">
        <v>423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ht="13.5" customHeight="1" spans="1:11">
      <c r="A3" s="6" t="s">
        <v>3</v>
      </c>
      <c r="B3" s="7"/>
      <c r="C3" s="7"/>
      <c r="D3" s="7"/>
      <c r="E3" s="7"/>
      <c r="F3" s="7"/>
      <c r="G3" s="7"/>
      <c r="H3" s="8"/>
      <c r="I3" s="8"/>
      <c r="J3" s="8"/>
      <c r="K3" s="9" t="s">
        <v>173</v>
      </c>
    </row>
    <row r="4" ht="21.75" customHeight="1" spans="1:11">
      <c r="A4" s="10" t="s">
        <v>254</v>
      </c>
      <c r="B4" s="10" t="s">
        <v>184</v>
      </c>
      <c r="C4" s="10" t="s">
        <v>182</v>
      </c>
      <c r="D4" s="11" t="s">
        <v>185</v>
      </c>
      <c r="E4" s="11" t="s">
        <v>186</v>
      </c>
      <c r="F4" s="11" t="s">
        <v>255</v>
      </c>
      <c r="G4" s="11" t="s">
        <v>256</v>
      </c>
      <c r="H4" s="17" t="s">
        <v>54</v>
      </c>
      <c r="I4" s="12" t="s">
        <v>424</v>
      </c>
      <c r="J4" s="13"/>
      <c r="K4" s="14"/>
    </row>
    <row r="5" ht="21.75" customHeight="1" spans="1:11">
      <c r="A5" s="15"/>
      <c r="B5" s="15"/>
      <c r="C5" s="15"/>
      <c r="D5" s="16"/>
      <c r="E5" s="16"/>
      <c r="F5" s="16"/>
      <c r="G5" s="16"/>
      <c r="H5" s="30"/>
      <c r="I5" s="11" t="s">
        <v>57</v>
      </c>
      <c r="J5" s="11" t="s">
        <v>58</v>
      </c>
      <c r="K5" s="11" t="s">
        <v>59</v>
      </c>
    </row>
    <row r="6" ht="40.5" customHeight="1" spans="1:11">
      <c r="A6" s="18"/>
      <c r="B6" s="18"/>
      <c r="C6" s="18"/>
      <c r="D6" s="19"/>
      <c r="E6" s="19"/>
      <c r="F6" s="19"/>
      <c r="G6" s="19"/>
      <c r="H6" s="20"/>
      <c r="I6" s="19" t="s">
        <v>56</v>
      </c>
      <c r="J6" s="19"/>
      <c r="K6" s="19"/>
    </row>
    <row r="7" ht="15" customHeight="1" spans="1:11">
      <c r="A7" s="21">
        <v>1</v>
      </c>
      <c r="B7" s="21">
        <v>2</v>
      </c>
      <c r="C7" s="21">
        <v>3</v>
      </c>
      <c r="D7" s="21">
        <v>4</v>
      </c>
      <c r="E7" s="21">
        <v>5</v>
      </c>
      <c r="F7" s="21">
        <v>6</v>
      </c>
      <c r="G7" s="21">
        <v>7</v>
      </c>
      <c r="H7" s="21">
        <v>8</v>
      </c>
      <c r="I7" s="21">
        <v>9</v>
      </c>
      <c r="J7" s="22">
        <v>10</v>
      </c>
      <c r="K7" s="22">
        <v>11</v>
      </c>
    </row>
    <row r="8" ht="18.75" customHeight="1" spans="1:11">
      <c r="A8" s="31"/>
      <c r="B8" s="23" t="s">
        <v>70</v>
      </c>
      <c r="C8" s="31"/>
      <c r="D8" s="31"/>
      <c r="E8" s="31"/>
      <c r="F8" s="31"/>
      <c r="G8" s="31"/>
      <c r="H8" s="32" t="s">
        <v>70</v>
      </c>
      <c r="I8" s="32" t="s">
        <v>70</v>
      </c>
      <c r="J8" s="32" t="s">
        <v>70</v>
      </c>
      <c r="K8" s="32"/>
    </row>
    <row r="9" ht="18.75" customHeight="1" spans="1:11">
      <c r="A9" s="23" t="s">
        <v>70</v>
      </c>
      <c r="B9" s="23" t="s">
        <v>70</v>
      </c>
      <c r="C9" s="23" t="s">
        <v>70</v>
      </c>
      <c r="D9" s="23" t="s">
        <v>70</v>
      </c>
      <c r="E9" s="23" t="s">
        <v>70</v>
      </c>
      <c r="F9" s="23" t="s">
        <v>70</v>
      </c>
      <c r="G9" s="23" t="s">
        <v>70</v>
      </c>
      <c r="H9" s="26" t="s">
        <v>70</v>
      </c>
      <c r="I9" s="26" t="s">
        <v>70</v>
      </c>
      <c r="J9" s="26" t="s">
        <v>70</v>
      </c>
      <c r="K9" s="26"/>
    </row>
    <row r="10" ht="18.75" customHeight="1" spans="1:11">
      <c r="A10" s="33" t="s">
        <v>98</v>
      </c>
      <c r="B10" s="34"/>
      <c r="C10" s="34"/>
      <c r="D10" s="34"/>
      <c r="E10" s="34"/>
      <c r="F10" s="34"/>
      <c r="G10" s="35"/>
      <c r="H10" s="26" t="s">
        <v>70</v>
      </c>
      <c r="I10" s="26" t="s">
        <v>70</v>
      </c>
      <c r="J10" s="26" t="s">
        <v>70</v>
      </c>
      <c r="K10" s="26"/>
    </row>
    <row r="11" customHeight="1" spans="1:1">
      <c r="A11" s="1" t="s">
        <v>425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85416666666667" right="0.385416666666667" top="0.583333333333333" bottom="0.583333333333333" header="0.5" footer="0.5"/>
  <pageSetup paperSize="9" scale="57" orientation="landscape" useFirstPageNumber="1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9"/>
  <sheetViews>
    <sheetView workbookViewId="0">
      <selection activeCell="E13" sqref="E13"/>
    </sheetView>
  </sheetViews>
  <sheetFormatPr defaultColWidth="9.14285714285714" defaultRowHeight="14.25" customHeight="1" outlineLevelCol="6"/>
  <cols>
    <col min="1" max="1" width="35.2857142857143" style="1" customWidth="1"/>
    <col min="2" max="4" width="28" style="1" customWidth="1"/>
    <col min="5" max="7" width="23.8571428571429" style="1" customWidth="1"/>
    <col min="8" max="8" width="9.14285714285714" style="1" customWidth="1"/>
    <col min="9" max="16384" width="9.14285714285714" style="1"/>
  </cols>
  <sheetData>
    <row r="1" ht="13.5" customHeight="1" spans="4:7">
      <c r="D1" s="2"/>
      <c r="E1" s="3"/>
      <c r="F1" s="3"/>
      <c r="G1" s="4" t="s">
        <v>426</v>
      </c>
    </row>
    <row r="2" ht="27.75" customHeight="1" spans="1:7">
      <c r="A2" s="5" t="s">
        <v>427</v>
      </c>
      <c r="B2" s="5"/>
      <c r="C2" s="5"/>
      <c r="D2" s="5"/>
      <c r="E2" s="5"/>
      <c r="F2" s="5"/>
      <c r="G2" s="5"/>
    </row>
    <row r="3" ht="13.5" customHeight="1" spans="1:7">
      <c r="A3" s="6" t="s">
        <v>3</v>
      </c>
      <c r="B3" s="7"/>
      <c r="C3" s="7"/>
      <c r="D3" s="7"/>
      <c r="E3" s="8"/>
      <c r="F3" s="8"/>
      <c r="G3" s="9" t="s">
        <v>173</v>
      </c>
    </row>
    <row r="4" ht="21.75" customHeight="1" spans="1:7">
      <c r="A4" s="10" t="s">
        <v>182</v>
      </c>
      <c r="B4" s="10" t="s">
        <v>254</v>
      </c>
      <c r="C4" s="10" t="s">
        <v>184</v>
      </c>
      <c r="D4" s="11" t="s">
        <v>428</v>
      </c>
      <c r="E4" s="12" t="s">
        <v>57</v>
      </c>
      <c r="F4" s="13"/>
      <c r="G4" s="14"/>
    </row>
    <row r="5" ht="21.75" customHeight="1" spans="1:7">
      <c r="A5" s="15"/>
      <c r="B5" s="15"/>
      <c r="C5" s="15"/>
      <c r="D5" s="16"/>
      <c r="E5" s="17" t="s">
        <v>429</v>
      </c>
      <c r="F5" s="11" t="s">
        <v>430</v>
      </c>
      <c r="G5" s="11" t="s">
        <v>431</v>
      </c>
    </row>
    <row r="6" ht="40.5" customHeight="1" spans="1:7">
      <c r="A6" s="18"/>
      <c r="B6" s="18"/>
      <c r="C6" s="18"/>
      <c r="D6" s="19"/>
      <c r="E6" s="20"/>
      <c r="F6" s="19" t="s">
        <v>56</v>
      </c>
      <c r="G6" s="19"/>
    </row>
    <row r="7" ht="15" customHeight="1" spans="1:7">
      <c r="A7" s="21">
        <v>1</v>
      </c>
      <c r="B7" s="21">
        <v>2</v>
      </c>
      <c r="C7" s="21">
        <v>3</v>
      </c>
      <c r="D7" s="21">
        <v>4</v>
      </c>
      <c r="E7" s="21">
        <v>8</v>
      </c>
      <c r="F7" s="21">
        <v>9</v>
      </c>
      <c r="G7" s="22">
        <v>10</v>
      </c>
    </row>
    <row r="8" ht="17.25" customHeight="1" spans="1:7">
      <c r="A8" s="23" t="s">
        <v>69</v>
      </c>
      <c r="B8" s="24" t="s">
        <v>432</v>
      </c>
      <c r="C8" s="24" t="s">
        <v>433</v>
      </c>
      <c r="D8" s="25" t="s">
        <v>434</v>
      </c>
      <c r="E8" s="26">
        <v>10</v>
      </c>
      <c r="F8" s="26">
        <v>15</v>
      </c>
      <c r="G8" s="26">
        <v>20</v>
      </c>
    </row>
    <row r="9" ht="18.75" customHeight="1" spans="1:7">
      <c r="A9" s="27" t="s">
        <v>54</v>
      </c>
      <c r="B9" s="28" t="s">
        <v>70</v>
      </c>
      <c r="C9" s="28"/>
      <c r="D9" s="29"/>
      <c r="E9" s="26">
        <f>SUM(E8:E8)</f>
        <v>10</v>
      </c>
      <c r="F9" s="26">
        <v>15</v>
      </c>
      <c r="G9" s="26">
        <v>20</v>
      </c>
    </row>
  </sheetData>
  <mergeCells count="11">
    <mergeCell ref="A2:G2"/>
    <mergeCell ref="A3:D3"/>
    <mergeCell ref="E4:G4"/>
    <mergeCell ref="A9:D9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85416666666667" right="0.385416666666667" top="0.583333333333333" bottom="0.583333333333333" header="0.5" footer="0.5"/>
  <pageSetup paperSize="9" scale="57" orientation="landscape" useFirstPageNumber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U9"/>
  <sheetViews>
    <sheetView workbookViewId="0">
      <selection activeCell="J25" sqref="J25"/>
    </sheetView>
  </sheetViews>
  <sheetFormatPr defaultColWidth="8" defaultRowHeight="14.25" customHeight="1"/>
  <cols>
    <col min="1" max="1" width="21.1428571428571" style="1" customWidth="1"/>
    <col min="2" max="2" width="33.5714285714286" style="1" customWidth="1"/>
    <col min="3" max="3" width="14" style="1" customWidth="1"/>
    <col min="4" max="4" width="12.5714285714286" style="1" customWidth="1"/>
    <col min="5" max="5" width="14.8571428571429" style="1" customWidth="1"/>
    <col min="6" max="8" width="12.5714285714286" style="1" customWidth="1"/>
    <col min="9" max="9" width="11.7142857142857" style="37" customWidth="1"/>
    <col min="10" max="13" width="12.5714285714286" style="1" customWidth="1"/>
    <col min="14" max="14" width="12.1428571428571" style="37" customWidth="1"/>
    <col min="15" max="15" width="12.5714285714286" style="1" customWidth="1"/>
    <col min="16" max="16" width="8" style="37" customWidth="1"/>
    <col min="17" max="17" width="9.57142857142857" style="37" customWidth="1"/>
    <col min="18" max="18" width="9.71428571428571" style="37" customWidth="1"/>
    <col min="19" max="19" width="10.5714285714286" style="37" customWidth="1"/>
    <col min="20" max="21" width="10.1428571428571" style="1" customWidth="1"/>
    <col min="22" max="22" width="8" style="37" customWidth="1"/>
    <col min="23" max="16384" width="8" style="37"/>
  </cols>
  <sheetData>
    <row r="1" customHeight="1" spans="1:21">
      <c r="A1" s="3"/>
      <c r="B1" s="3"/>
      <c r="C1" s="3"/>
      <c r="D1" s="3"/>
      <c r="E1" s="3"/>
      <c r="F1" s="3"/>
      <c r="G1" s="3"/>
      <c r="H1" s="3"/>
      <c r="I1" s="74"/>
      <c r="J1" s="3"/>
      <c r="K1" s="3"/>
      <c r="L1" s="3"/>
      <c r="M1" s="3"/>
      <c r="N1" s="74"/>
      <c r="O1" s="3"/>
      <c r="P1" s="74"/>
      <c r="Q1" s="74"/>
      <c r="R1" s="74"/>
      <c r="S1" s="74"/>
      <c r="T1" s="93" t="s">
        <v>50</v>
      </c>
      <c r="U1" s="4" t="s">
        <v>50</v>
      </c>
    </row>
    <row r="2" ht="36" customHeight="1" spans="1:21">
      <c r="A2" s="210" t="s">
        <v>51</v>
      </c>
      <c r="B2" s="5"/>
      <c r="C2" s="5"/>
      <c r="D2" s="5"/>
      <c r="E2" s="5"/>
      <c r="F2" s="5"/>
      <c r="G2" s="5"/>
      <c r="H2" s="5"/>
      <c r="I2" s="52"/>
      <c r="J2" s="5"/>
      <c r="K2" s="5"/>
      <c r="L2" s="5"/>
      <c r="M2" s="5"/>
      <c r="N2" s="52"/>
      <c r="O2" s="5"/>
      <c r="P2" s="52"/>
      <c r="Q2" s="52"/>
      <c r="R2" s="52"/>
      <c r="S2" s="52"/>
      <c r="T2" s="5"/>
      <c r="U2" s="52"/>
    </row>
    <row r="3" ht="20.25" customHeight="1" spans="1:21">
      <c r="A3" s="40" t="s">
        <v>3</v>
      </c>
      <c r="B3" s="8"/>
      <c r="C3" s="8"/>
      <c r="D3" s="8"/>
      <c r="E3" s="8"/>
      <c r="F3" s="8"/>
      <c r="G3" s="8"/>
      <c r="H3" s="8"/>
      <c r="I3" s="76"/>
      <c r="J3" s="8"/>
      <c r="K3" s="8"/>
      <c r="L3" s="8"/>
      <c r="M3" s="8"/>
      <c r="N3" s="76"/>
      <c r="O3" s="8"/>
      <c r="P3" s="76"/>
      <c r="Q3" s="76"/>
      <c r="R3" s="76"/>
      <c r="S3" s="76"/>
      <c r="T3" s="93" t="s">
        <v>4</v>
      </c>
      <c r="U3" s="9" t="s">
        <v>4</v>
      </c>
    </row>
    <row r="4" ht="18.75" customHeight="1" spans="1:21">
      <c r="A4" s="211" t="s">
        <v>52</v>
      </c>
      <c r="B4" s="212" t="s">
        <v>53</v>
      </c>
      <c r="C4" s="212" t="s">
        <v>54</v>
      </c>
      <c r="D4" s="213" t="s">
        <v>55</v>
      </c>
      <c r="E4" s="214"/>
      <c r="F4" s="214"/>
      <c r="G4" s="214"/>
      <c r="H4" s="214"/>
      <c r="I4" s="124"/>
      <c r="J4" s="214"/>
      <c r="K4" s="214"/>
      <c r="L4" s="214"/>
      <c r="M4" s="214"/>
      <c r="N4" s="124"/>
      <c r="O4" s="203"/>
      <c r="P4" s="213" t="s">
        <v>46</v>
      </c>
      <c r="Q4" s="213"/>
      <c r="R4" s="213"/>
      <c r="S4" s="213"/>
      <c r="T4" s="214"/>
      <c r="U4" s="229"/>
    </row>
    <row r="5" ht="24.75" customHeight="1" spans="1:21">
      <c r="A5" s="215"/>
      <c r="B5" s="216"/>
      <c r="C5" s="216"/>
      <c r="D5" s="216" t="s">
        <v>56</v>
      </c>
      <c r="E5" s="216" t="s">
        <v>57</v>
      </c>
      <c r="F5" s="216" t="s">
        <v>58</v>
      </c>
      <c r="G5" s="216" t="s">
        <v>59</v>
      </c>
      <c r="H5" s="216" t="s">
        <v>60</v>
      </c>
      <c r="I5" s="222" t="s">
        <v>61</v>
      </c>
      <c r="J5" s="223"/>
      <c r="K5" s="223"/>
      <c r="L5" s="223"/>
      <c r="M5" s="223"/>
      <c r="N5" s="222"/>
      <c r="O5" s="224"/>
      <c r="P5" s="225" t="s">
        <v>56</v>
      </c>
      <c r="Q5" s="225" t="s">
        <v>57</v>
      </c>
      <c r="R5" s="211" t="s">
        <v>58</v>
      </c>
      <c r="S5" s="212" t="s">
        <v>59</v>
      </c>
      <c r="T5" s="230" t="s">
        <v>60</v>
      </c>
      <c r="U5" s="212" t="s">
        <v>61</v>
      </c>
    </row>
    <row r="6" ht="24.75" customHeight="1" spans="1:21">
      <c r="A6" s="200"/>
      <c r="B6" s="217"/>
      <c r="C6" s="217"/>
      <c r="D6" s="217"/>
      <c r="E6" s="217"/>
      <c r="F6" s="217"/>
      <c r="G6" s="217"/>
      <c r="H6" s="217"/>
      <c r="I6" s="22" t="s">
        <v>56</v>
      </c>
      <c r="J6" s="226" t="s">
        <v>62</v>
      </c>
      <c r="K6" s="226" t="s">
        <v>63</v>
      </c>
      <c r="L6" s="226" t="s">
        <v>64</v>
      </c>
      <c r="M6" s="226" t="s">
        <v>65</v>
      </c>
      <c r="N6" s="226" t="s">
        <v>66</v>
      </c>
      <c r="O6" s="226" t="s">
        <v>67</v>
      </c>
      <c r="P6" s="227"/>
      <c r="Q6" s="227"/>
      <c r="R6" s="231"/>
      <c r="S6" s="227"/>
      <c r="T6" s="217"/>
      <c r="U6" s="217"/>
    </row>
    <row r="7" ht="16.5" customHeight="1" spans="1:21">
      <c r="A7" s="196">
        <v>1</v>
      </c>
      <c r="B7" s="21">
        <v>2</v>
      </c>
      <c r="C7" s="21">
        <v>3</v>
      </c>
      <c r="D7" s="21">
        <v>4</v>
      </c>
      <c r="E7" s="218">
        <v>5</v>
      </c>
      <c r="F7" s="219">
        <v>6</v>
      </c>
      <c r="G7" s="219">
        <v>7</v>
      </c>
      <c r="H7" s="218">
        <v>8</v>
      </c>
      <c r="I7" s="218">
        <v>9</v>
      </c>
      <c r="J7" s="219">
        <v>10</v>
      </c>
      <c r="K7" s="219">
        <v>11</v>
      </c>
      <c r="L7" s="218">
        <v>12</v>
      </c>
      <c r="M7" s="218">
        <v>13</v>
      </c>
      <c r="N7" s="22">
        <v>14</v>
      </c>
      <c r="O7" s="21">
        <v>15</v>
      </c>
      <c r="P7" s="228">
        <v>16</v>
      </c>
      <c r="Q7" s="232">
        <v>17</v>
      </c>
      <c r="R7" s="233">
        <v>18</v>
      </c>
      <c r="S7" s="233">
        <v>19</v>
      </c>
      <c r="T7" s="233">
        <v>20</v>
      </c>
      <c r="U7" s="234">
        <v>0.02</v>
      </c>
    </row>
    <row r="8" ht="20" customHeight="1" spans="1:21">
      <c r="A8" s="31" t="s">
        <v>68</v>
      </c>
      <c r="B8" s="31" t="s">
        <v>69</v>
      </c>
      <c r="C8" s="204">
        <f>1423458.58/10000</f>
        <v>142.345858</v>
      </c>
      <c r="D8" s="204">
        <f>1423458.58/10000</f>
        <v>142.345858</v>
      </c>
      <c r="E8" s="153">
        <f>1423458.58/10000</f>
        <v>142.345858</v>
      </c>
      <c r="F8" s="50" t="s">
        <v>70</v>
      </c>
      <c r="G8" s="50" t="s">
        <v>70</v>
      </c>
      <c r="H8" s="50" t="s">
        <v>70</v>
      </c>
      <c r="I8" s="50" t="s">
        <v>70</v>
      </c>
      <c r="J8" s="50" t="s">
        <v>70</v>
      </c>
      <c r="K8" s="50" t="s">
        <v>70</v>
      </c>
      <c r="L8" s="50" t="s">
        <v>70</v>
      </c>
      <c r="M8" s="50" t="s">
        <v>70</v>
      </c>
      <c r="N8" s="50" t="s">
        <v>70</v>
      </c>
      <c r="O8" s="50" t="s">
        <v>70</v>
      </c>
      <c r="P8" s="50" t="s">
        <v>70</v>
      </c>
      <c r="Q8" s="50" t="s">
        <v>70</v>
      </c>
      <c r="R8" s="235" t="s">
        <v>70</v>
      </c>
      <c r="S8" s="86"/>
      <c r="T8" s="107"/>
      <c r="U8" s="86"/>
    </row>
    <row r="9" ht="23" customHeight="1" spans="1:21">
      <c r="A9" s="220" t="s">
        <v>54</v>
      </c>
      <c r="B9" s="221"/>
      <c r="C9" s="153">
        <f>1423458.58/10000</f>
        <v>142.345858</v>
      </c>
      <c r="D9" s="153">
        <f>1423458.58/10000</f>
        <v>142.345858</v>
      </c>
      <c r="E9" s="153">
        <f>1423458.58/10000</f>
        <v>142.345858</v>
      </c>
      <c r="F9" s="50" t="s">
        <v>70</v>
      </c>
      <c r="G9" s="50" t="s">
        <v>70</v>
      </c>
      <c r="H9" s="50" t="s">
        <v>70</v>
      </c>
      <c r="I9" s="50" t="s">
        <v>70</v>
      </c>
      <c r="J9" s="50" t="s">
        <v>70</v>
      </c>
      <c r="K9" s="50" t="s">
        <v>70</v>
      </c>
      <c r="L9" s="50" t="s">
        <v>70</v>
      </c>
      <c r="M9" s="50" t="s">
        <v>70</v>
      </c>
      <c r="N9" s="50" t="s">
        <v>70</v>
      </c>
      <c r="O9" s="50" t="s">
        <v>70</v>
      </c>
      <c r="P9" s="50" t="s">
        <v>70</v>
      </c>
      <c r="Q9" s="50" t="s">
        <v>70</v>
      </c>
      <c r="R9" s="235" t="s">
        <v>70</v>
      </c>
      <c r="S9" s="86"/>
      <c r="T9" s="86"/>
      <c r="U9" s="86"/>
    </row>
  </sheetData>
  <mergeCells count="22">
    <mergeCell ref="T1:U1"/>
    <mergeCell ref="A2:U2"/>
    <mergeCell ref="A3:D3"/>
    <mergeCell ref="T3:U3"/>
    <mergeCell ref="D4:O4"/>
    <mergeCell ref="P4:U4"/>
    <mergeCell ref="I5:O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P5:P6"/>
    <mergeCell ref="Q5:Q6"/>
    <mergeCell ref="R5:R6"/>
    <mergeCell ref="S5:S6"/>
    <mergeCell ref="T5:T6"/>
    <mergeCell ref="U5:U6"/>
  </mergeCells>
  <printOptions horizontalCentered="1"/>
  <pageMargins left="1" right="1" top="0.75" bottom="0.75" header="0" footer="0"/>
  <pageSetup paperSize="9" scale="47" orientation="landscape" useFirstPageNumber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P22"/>
  <sheetViews>
    <sheetView topLeftCell="H1" workbookViewId="0">
      <selection activeCell="P19" sqref="P19"/>
    </sheetView>
  </sheetViews>
  <sheetFormatPr defaultColWidth="9.14285714285714" defaultRowHeight="14.25" customHeight="1"/>
  <cols>
    <col min="1" max="1" width="14.2857142857143" style="1" customWidth="1"/>
    <col min="2" max="2" width="30.4285714285714" style="1" customWidth="1"/>
    <col min="3" max="3" width="18.8571428571429" style="1" customWidth="1"/>
    <col min="4" max="4" width="16.8571428571429" style="1" customWidth="1"/>
    <col min="5" max="6" width="18.8571428571429" style="1" customWidth="1"/>
    <col min="7" max="7" width="21.2857142857143" style="1" customWidth="1"/>
    <col min="8" max="8" width="19.2857142857143" style="1" customWidth="1"/>
    <col min="9" max="9" width="16.4285714285714" style="1" customWidth="1"/>
    <col min="10" max="10" width="13.5714285714286" style="1" customWidth="1"/>
    <col min="11" max="14" width="18.8571428571429" style="1" customWidth="1"/>
    <col min="15" max="15" width="17" style="1" customWidth="1"/>
    <col min="16" max="16" width="18.8571428571429" style="1" customWidth="1"/>
    <col min="17" max="16384" width="9.14285714285714" style="1"/>
  </cols>
  <sheetData>
    <row r="1" ht="15.75" customHeight="1" spans="1:16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8"/>
      <c r="P1" s="38" t="s">
        <v>71</v>
      </c>
    </row>
    <row r="2" ht="28.5" customHeight="1" spans="1:16">
      <c r="A2" s="5" t="s">
        <v>72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3" ht="15" customHeight="1" spans="1:16">
      <c r="A3" s="192" t="s">
        <v>3</v>
      </c>
      <c r="B3" s="193"/>
      <c r="C3" s="62"/>
      <c r="D3" s="8"/>
      <c r="E3" s="62"/>
      <c r="F3" s="62"/>
      <c r="G3" s="8"/>
      <c r="H3" s="8"/>
      <c r="I3" s="62"/>
      <c r="J3" s="8"/>
      <c r="K3" s="62"/>
      <c r="L3" s="62"/>
      <c r="M3" s="8"/>
      <c r="N3" s="8"/>
      <c r="O3" s="38"/>
      <c r="P3" s="38" t="s">
        <v>4</v>
      </c>
    </row>
    <row r="4" s="1" customFormat="1" ht="17.25" customHeight="1" spans="1:16">
      <c r="A4" s="194" t="s">
        <v>73</v>
      </c>
      <c r="B4" s="194" t="s">
        <v>74</v>
      </c>
      <c r="C4" s="195" t="s">
        <v>54</v>
      </c>
      <c r="D4" s="196" t="s">
        <v>57</v>
      </c>
      <c r="E4" s="197"/>
      <c r="F4" s="198"/>
      <c r="G4" s="199" t="s">
        <v>58</v>
      </c>
      <c r="H4" s="199" t="s">
        <v>59</v>
      </c>
      <c r="I4" s="194" t="s">
        <v>75</v>
      </c>
      <c r="J4" s="196" t="s">
        <v>61</v>
      </c>
      <c r="K4" s="206"/>
      <c r="L4" s="206"/>
      <c r="M4" s="206"/>
      <c r="N4" s="206"/>
      <c r="O4" s="197"/>
      <c r="P4" s="207"/>
    </row>
    <row r="5" s="1" customFormat="1" ht="26.25" customHeight="1" spans="1:16">
      <c r="A5" s="200"/>
      <c r="B5" s="200"/>
      <c r="C5" s="200"/>
      <c r="D5" s="200" t="s">
        <v>56</v>
      </c>
      <c r="E5" s="22" t="s">
        <v>76</v>
      </c>
      <c r="F5" s="22" t="s">
        <v>77</v>
      </c>
      <c r="G5" s="200"/>
      <c r="H5" s="200"/>
      <c r="I5" s="200"/>
      <c r="J5" s="21" t="s">
        <v>56</v>
      </c>
      <c r="K5" s="208" t="s">
        <v>78</v>
      </c>
      <c r="L5" s="208" t="s">
        <v>79</v>
      </c>
      <c r="M5" s="208" t="s">
        <v>80</v>
      </c>
      <c r="N5" s="208" t="s">
        <v>81</v>
      </c>
      <c r="O5" s="209" t="s">
        <v>82</v>
      </c>
      <c r="P5" s="208" t="s">
        <v>83</v>
      </c>
    </row>
    <row r="6" ht="16.5" customHeight="1" spans="1:16">
      <c r="A6" s="68">
        <v>1</v>
      </c>
      <c r="B6" s="68">
        <v>2</v>
      </c>
      <c r="C6" s="68">
        <v>3</v>
      </c>
      <c r="D6" s="68">
        <v>4</v>
      </c>
      <c r="E6" s="68">
        <v>5</v>
      </c>
      <c r="F6" s="68">
        <v>6</v>
      </c>
      <c r="G6" s="68">
        <v>7</v>
      </c>
      <c r="H6" s="68">
        <v>8</v>
      </c>
      <c r="I6" s="68">
        <v>9</v>
      </c>
      <c r="J6" s="68">
        <v>10</v>
      </c>
      <c r="K6" s="68">
        <v>11</v>
      </c>
      <c r="L6" s="68">
        <v>12</v>
      </c>
      <c r="M6" s="68">
        <v>13</v>
      </c>
      <c r="N6" s="68">
        <v>14</v>
      </c>
      <c r="O6" s="68">
        <v>15</v>
      </c>
      <c r="P6" s="68">
        <v>16</v>
      </c>
    </row>
    <row r="7" ht="18.8" customHeight="1" spans="1:16">
      <c r="A7" s="201" t="s">
        <v>84</v>
      </c>
      <c r="B7" s="201" t="s">
        <v>85</v>
      </c>
      <c r="C7" s="202">
        <f>1016022.41/10000</f>
        <v>101.602241</v>
      </c>
      <c r="D7" s="202">
        <f>1016022.41/10000</f>
        <v>101.602241</v>
      </c>
      <c r="E7" s="202">
        <f>1016022.41/10000</f>
        <v>101.602241</v>
      </c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</row>
    <row r="8" ht="18.8" customHeight="1" spans="1:16">
      <c r="A8" s="201" t="s">
        <v>86</v>
      </c>
      <c r="B8" s="201" t="s">
        <v>87</v>
      </c>
      <c r="C8" s="202">
        <f>100000/10000</f>
        <v>10</v>
      </c>
      <c r="D8" s="202">
        <f>100000/10000</f>
        <v>10</v>
      </c>
      <c r="E8" s="202"/>
      <c r="F8" s="202">
        <f>100000/10000</f>
        <v>10</v>
      </c>
      <c r="G8" s="68"/>
      <c r="H8" s="68"/>
      <c r="I8" s="68"/>
      <c r="J8" s="68"/>
      <c r="K8" s="68"/>
      <c r="L8" s="68"/>
      <c r="M8" s="68"/>
      <c r="N8" s="68"/>
      <c r="O8" s="68"/>
      <c r="P8" s="68"/>
    </row>
    <row r="9" ht="18.8" customHeight="1" spans="1:16">
      <c r="A9" s="201" t="s">
        <v>88</v>
      </c>
      <c r="B9" s="201" t="s">
        <v>89</v>
      </c>
      <c r="C9" s="202">
        <f>122265.76/10000</f>
        <v>12.226576</v>
      </c>
      <c r="D9" s="202">
        <f>122265.76/10000</f>
        <v>12.226576</v>
      </c>
      <c r="E9" s="202">
        <f>122265.76/10000</f>
        <v>12.226576</v>
      </c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</row>
    <row r="10" ht="18.8" customHeight="1" spans="1:16">
      <c r="A10" s="201" t="s">
        <v>90</v>
      </c>
      <c r="B10" s="201" t="s">
        <v>91</v>
      </c>
      <c r="C10" s="202">
        <f>56306.25/10000</f>
        <v>5.630625</v>
      </c>
      <c r="D10" s="202">
        <f>56306.25/10000</f>
        <v>5.630625</v>
      </c>
      <c r="E10" s="202">
        <f>56306.25/10000</f>
        <v>5.630625</v>
      </c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</row>
    <row r="11" ht="18.8" customHeight="1" spans="1:16">
      <c r="A11" s="201" t="s">
        <v>92</v>
      </c>
      <c r="B11" s="201" t="s">
        <v>93</v>
      </c>
      <c r="C11" s="202">
        <f>30030/10000</f>
        <v>3.003</v>
      </c>
      <c r="D11" s="202">
        <f>30030/10000</f>
        <v>3.003</v>
      </c>
      <c r="E11" s="202">
        <f>30030/10000</f>
        <v>3.003</v>
      </c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</row>
    <row r="12" ht="18.8" customHeight="1" spans="1:16">
      <c r="A12" s="201" t="s">
        <v>94</v>
      </c>
      <c r="B12" s="201" t="s">
        <v>95</v>
      </c>
      <c r="C12" s="202">
        <f>2144.16/10000</f>
        <v>0.214416</v>
      </c>
      <c r="D12" s="202">
        <f>2144.16/10000</f>
        <v>0.214416</v>
      </c>
      <c r="E12" s="202">
        <f>2144.16/10000</f>
        <v>0.214416</v>
      </c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</row>
    <row r="13" ht="18.8" customHeight="1" spans="1:16">
      <c r="A13" s="201" t="s">
        <v>96</v>
      </c>
      <c r="B13" s="201" t="s">
        <v>97</v>
      </c>
      <c r="C13" s="202">
        <f>96690/10000</f>
        <v>9.669</v>
      </c>
      <c r="D13" s="202">
        <f>96690/10000</f>
        <v>9.669</v>
      </c>
      <c r="E13" s="202">
        <f>96690/10000</f>
        <v>9.669</v>
      </c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</row>
    <row r="14" ht="17.25" customHeight="1" spans="1:16">
      <c r="A14" s="33" t="s">
        <v>98</v>
      </c>
      <c r="B14" s="203" t="s">
        <v>98</v>
      </c>
      <c r="C14" s="204">
        <f>SUM(C7:C13)</f>
        <v>142.345858</v>
      </c>
      <c r="D14" s="204">
        <f>SUM(D7:D13)</f>
        <v>142.345858</v>
      </c>
      <c r="E14" s="204">
        <f>SUM(E7:E13)</f>
        <v>132.345858</v>
      </c>
      <c r="F14" s="204">
        <f>SUM(F7:F13)</f>
        <v>10</v>
      </c>
      <c r="G14" s="50" t="s">
        <v>70</v>
      </c>
      <c r="H14" s="146" t="s">
        <v>70</v>
      </c>
      <c r="I14" s="146" t="s">
        <v>70</v>
      </c>
      <c r="J14" s="146" t="s">
        <v>70</v>
      </c>
      <c r="K14" s="146" t="s">
        <v>70</v>
      </c>
      <c r="L14" s="146" t="s">
        <v>70</v>
      </c>
      <c r="M14" s="146" t="s">
        <v>70</v>
      </c>
      <c r="N14" s="146" t="s">
        <v>70</v>
      </c>
      <c r="O14" s="146" t="s">
        <v>70</v>
      </c>
      <c r="P14" s="146" t="s">
        <v>70</v>
      </c>
    </row>
    <row r="22" customHeight="1" spans="5:5">
      <c r="E22" s="205"/>
    </row>
  </sheetData>
  <mergeCells count="11">
    <mergeCell ref="A2:P2"/>
    <mergeCell ref="A3:L3"/>
    <mergeCell ref="D4:F4"/>
    <mergeCell ref="J4:P4"/>
    <mergeCell ref="A14:B14"/>
    <mergeCell ref="A4:A5"/>
    <mergeCell ref="B4:B5"/>
    <mergeCell ref="C4:C5"/>
    <mergeCell ref="G4:G5"/>
    <mergeCell ref="H4:H5"/>
    <mergeCell ref="I4:I5"/>
  </mergeCells>
  <printOptions horizontalCentered="1"/>
  <pageMargins left="0.385416666666667" right="0.385416666666667" top="0.583333333333333" bottom="0.583333333333333" header="0.5" footer="0.5"/>
  <pageSetup paperSize="9" scale="88" orientation="landscape" useFirstPageNumber="1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2"/>
  <sheetViews>
    <sheetView workbookViewId="0">
      <selection activeCell="D8" sqref="D8:D26"/>
    </sheetView>
  </sheetViews>
  <sheetFormatPr defaultColWidth="9.14285714285714" defaultRowHeight="14.25" customHeight="1" outlineLevelCol="3"/>
  <cols>
    <col min="1" max="1" width="49.2857142857143" style="36" customWidth="1"/>
    <col min="2" max="2" width="38.8571428571429" style="36" customWidth="1"/>
    <col min="3" max="3" width="48.5714285714286" style="36" customWidth="1"/>
    <col min="4" max="4" width="36.4285714285714" style="36" customWidth="1"/>
    <col min="5" max="5" width="9.14285714285714" style="37" customWidth="1"/>
    <col min="6" max="16384" width="9.14285714285714" style="37"/>
  </cols>
  <sheetData>
    <row r="1" customHeight="1" spans="1:4">
      <c r="A1" s="182"/>
      <c r="B1" s="182"/>
      <c r="C1" s="182"/>
      <c r="D1" s="38" t="s">
        <v>99</v>
      </c>
    </row>
    <row r="2" ht="31.5" customHeight="1" spans="1:4">
      <c r="A2" s="51" t="s">
        <v>100</v>
      </c>
      <c r="B2" s="183"/>
      <c r="C2" s="183"/>
      <c r="D2" s="183"/>
    </row>
    <row r="3" ht="17.25" customHeight="1" spans="1:4">
      <c r="A3" s="6" t="s">
        <v>3</v>
      </c>
      <c r="B3" s="184"/>
      <c r="C3" s="184"/>
      <c r="D3" s="109" t="s">
        <v>4</v>
      </c>
    </row>
    <row r="4" ht="19.5" customHeight="1" spans="1:4">
      <c r="A4" s="12" t="s">
        <v>5</v>
      </c>
      <c r="B4" s="14"/>
      <c r="C4" s="12" t="s">
        <v>6</v>
      </c>
      <c r="D4" s="14"/>
    </row>
    <row r="5" ht="21.75" customHeight="1" spans="1:4">
      <c r="A5" s="17" t="s">
        <v>7</v>
      </c>
      <c r="B5" s="117" t="s">
        <v>8</v>
      </c>
      <c r="C5" s="17" t="s">
        <v>101</v>
      </c>
      <c r="D5" s="117" t="s">
        <v>8</v>
      </c>
    </row>
    <row r="6" ht="17.25" customHeight="1" spans="1:4">
      <c r="A6" s="20"/>
      <c r="B6" s="19"/>
      <c r="C6" s="20"/>
      <c r="D6" s="19"/>
    </row>
    <row r="7" ht="17.25" customHeight="1" spans="1:4">
      <c r="A7" s="185" t="s">
        <v>102</v>
      </c>
      <c r="B7" s="170">
        <f>1423458.58/10000</f>
        <v>142.345858</v>
      </c>
      <c r="C7" s="24" t="s">
        <v>103</v>
      </c>
      <c r="D7" s="186">
        <f>1423458.58/10000</f>
        <v>142.345858</v>
      </c>
    </row>
    <row r="8" s="37" customFormat="1" ht="17.25" customHeight="1" spans="1:4">
      <c r="A8" s="56" t="s">
        <v>104</v>
      </c>
      <c r="B8" s="170">
        <f>1423458.58/10000</f>
        <v>142.345858</v>
      </c>
      <c r="C8" s="24" t="s">
        <v>105</v>
      </c>
      <c r="D8" s="186">
        <f>1116022.41/10000</f>
        <v>111.602241</v>
      </c>
    </row>
    <row r="9" s="37" customFormat="1" ht="17.25" customHeight="1" spans="1:4">
      <c r="A9" s="56" t="s">
        <v>106</v>
      </c>
      <c r="B9" s="170"/>
      <c r="C9" s="24" t="s">
        <v>107</v>
      </c>
      <c r="D9" s="186"/>
    </row>
    <row r="10" s="37" customFormat="1" ht="17.25" customHeight="1" spans="1:4">
      <c r="A10" s="56" t="s">
        <v>108</v>
      </c>
      <c r="B10" s="170"/>
      <c r="C10" s="24" t="s">
        <v>109</v>
      </c>
      <c r="D10" s="186"/>
    </row>
    <row r="11" s="37" customFormat="1" ht="17.25" customHeight="1" spans="1:4">
      <c r="A11" s="56" t="s">
        <v>110</v>
      </c>
      <c r="B11" s="170"/>
      <c r="C11" s="24" t="s">
        <v>111</v>
      </c>
      <c r="D11" s="186"/>
    </row>
    <row r="12" s="37" customFormat="1" ht="17.25" customHeight="1" spans="1:4">
      <c r="A12" s="56" t="s">
        <v>104</v>
      </c>
      <c r="B12" s="170"/>
      <c r="C12" s="24" t="s">
        <v>112</v>
      </c>
      <c r="D12" s="186"/>
    </row>
    <row r="13" s="37" customFormat="1" ht="17.25" customHeight="1" spans="1:4">
      <c r="A13" s="152" t="s">
        <v>106</v>
      </c>
      <c r="B13" s="170"/>
      <c r="C13" s="24" t="s">
        <v>113</v>
      </c>
      <c r="D13" s="186"/>
    </row>
    <row r="14" s="37" customFormat="1" ht="17.25" customHeight="1" spans="1:4">
      <c r="A14" s="152" t="s">
        <v>108</v>
      </c>
      <c r="B14" s="170"/>
      <c r="C14" s="24" t="s">
        <v>114</v>
      </c>
      <c r="D14" s="186"/>
    </row>
    <row r="15" s="37" customFormat="1" ht="17.25" customHeight="1" spans="1:4">
      <c r="A15" s="185"/>
      <c r="B15" s="170"/>
      <c r="C15" s="24" t="s">
        <v>115</v>
      </c>
      <c r="D15" s="186">
        <f>122265.76/10000</f>
        <v>12.226576</v>
      </c>
    </row>
    <row r="16" s="37" customFormat="1" ht="17.25" customHeight="1" spans="1:4">
      <c r="A16" s="185"/>
      <c r="B16" s="170"/>
      <c r="C16" s="24" t="s">
        <v>116</v>
      </c>
      <c r="D16" s="186">
        <f>88480.41/10000</f>
        <v>8.848041</v>
      </c>
    </row>
    <row r="17" s="37" customFormat="1" ht="17.25" customHeight="1" spans="1:4">
      <c r="A17" s="185"/>
      <c r="B17" s="170"/>
      <c r="C17" s="24" t="s">
        <v>117</v>
      </c>
      <c r="D17" s="186"/>
    </row>
    <row r="18" s="37" customFormat="1" ht="17.25" customHeight="1" spans="1:4">
      <c r="A18" s="185"/>
      <c r="B18" s="170"/>
      <c r="C18" s="24" t="s">
        <v>118</v>
      </c>
      <c r="D18" s="186"/>
    </row>
    <row r="19" s="37" customFormat="1" ht="17.25" customHeight="1" spans="1:4">
      <c r="A19" s="185"/>
      <c r="B19" s="170"/>
      <c r="C19" s="24" t="s">
        <v>119</v>
      </c>
      <c r="D19" s="186"/>
    </row>
    <row r="20" s="37" customFormat="1" ht="17.25" customHeight="1" spans="1:4">
      <c r="A20" s="185"/>
      <c r="B20" s="170"/>
      <c r="C20" s="24" t="s">
        <v>120</v>
      </c>
      <c r="D20" s="186"/>
    </row>
    <row r="21" s="37" customFormat="1" ht="17.25" customHeight="1" spans="1:4">
      <c r="A21" s="185"/>
      <c r="B21" s="170"/>
      <c r="C21" s="24" t="s">
        <v>121</v>
      </c>
      <c r="D21" s="186"/>
    </row>
    <row r="22" s="37" customFormat="1" ht="17.25" customHeight="1" spans="1:4">
      <c r="A22" s="185"/>
      <c r="B22" s="170"/>
      <c r="C22" s="24" t="s">
        <v>122</v>
      </c>
      <c r="D22" s="186"/>
    </row>
    <row r="23" s="37" customFormat="1" ht="17.25" customHeight="1" spans="1:4">
      <c r="A23" s="185"/>
      <c r="B23" s="170"/>
      <c r="C23" s="24" t="s">
        <v>123</v>
      </c>
      <c r="D23" s="186"/>
    </row>
    <row r="24" s="37" customFormat="1" ht="17.25" customHeight="1" spans="1:4">
      <c r="A24" s="185"/>
      <c r="B24" s="170"/>
      <c r="C24" s="24" t="s">
        <v>124</v>
      </c>
      <c r="D24" s="186"/>
    </row>
    <row r="25" s="37" customFormat="1" ht="17.25" customHeight="1" spans="1:4">
      <c r="A25" s="185"/>
      <c r="B25" s="170"/>
      <c r="C25" s="24" t="s">
        <v>125</v>
      </c>
      <c r="D25" s="186"/>
    </row>
    <row r="26" s="37" customFormat="1" ht="17.25" customHeight="1" spans="1:4">
      <c r="A26" s="185"/>
      <c r="B26" s="170"/>
      <c r="C26" s="24" t="s">
        <v>126</v>
      </c>
      <c r="D26" s="186">
        <f>96690/10000</f>
        <v>9.669</v>
      </c>
    </row>
    <row r="27" s="37" customFormat="1" ht="17.25" customHeight="1" spans="1:4">
      <c r="A27" s="185"/>
      <c r="B27" s="170"/>
      <c r="C27" s="24" t="s">
        <v>127</v>
      </c>
      <c r="D27" s="186"/>
    </row>
    <row r="28" s="37" customFormat="1" ht="17.25" customHeight="1" spans="1:4">
      <c r="A28" s="185"/>
      <c r="B28" s="170"/>
      <c r="C28" s="24" t="s">
        <v>128</v>
      </c>
      <c r="D28" s="186"/>
    </row>
    <row r="29" ht="17.25" customHeight="1" spans="1:4">
      <c r="A29" s="56"/>
      <c r="B29" s="170"/>
      <c r="C29" s="24" t="s">
        <v>129</v>
      </c>
      <c r="D29" s="186" t="s">
        <v>70</v>
      </c>
    </row>
    <row r="30" ht="17.25" customHeight="1" spans="1:4">
      <c r="A30" s="56"/>
      <c r="B30" s="186"/>
      <c r="C30" s="152" t="s">
        <v>130</v>
      </c>
      <c r="D30" s="170"/>
    </row>
    <row r="31" customHeight="1" spans="1:4">
      <c r="A31" s="187"/>
      <c r="B31" s="188"/>
      <c r="C31" s="152" t="s">
        <v>131</v>
      </c>
      <c r="D31" s="188"/>
    </row>
    <row r="32" ht="17.25" customHeight="1" spans="1:4">
      <c r="A32" s="189" t="s">
        <v>132</v>
      </c>
      <c r="B32" s="190">
        <f>1423458.58/10000</f>
        <v>142.345858</v>
      </c>
      <c r="C32" s="187" t="s">
        <v>49</v>
      </c>
      <c r="D32" s="191">
        <f>1423458.58/10000</f>
        <v>142.345858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1" right="1" top="0.75" bottom="0.75" header="0" footer="0"/>
  <pageSetup paperSize="9" scale="82" orientation="landscape" useFirstPageNumber="1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24"/>
  <sheetViews>
    <sheetView workbookViewId="0">
      <selection activeCell="G25" sqref="G25"/>
    </sheetView>
  </sheetViews>
  <sheetFormatPr defaultColWidth="9.14285714285714" defaultRowHeight="14.25" customHeight="1" outlineLevelCol="6"/>
  <cols>
    <col min="1" max="1" width="20.1428571428571" style="110" customWidth="1"/>
    <col min="2" max="2" width="44" style="110" customWidth="1"/>
    <col min="3" max="3" width="24.2857142857143" style="1" customWidth="1"/>
    <col min="4" max="4" width="16.5714285714286" style="1" customWidth="1"/>
    <col min="5" max="7" width="24.2857142857143" style="1" customWidth="1"/>
    <col min="8" max="8" width="9.14285714285714" style="1" customWidth="1"/>
    <col min="9" max="16384" width="9.14285714285714" style="1"/>
  </cols>
  <sheetData>
    <row r="1" customHeight="1" spans="4:7">
      <c r="D1" s="140"/>
      <c r="F1" s="60"/>
      <c r="G1" s="38" t="s">
        <v>133</v>
      </c>
    </row>
    <row r="2" ht="39" customHeight="1" spans="1:7">
      <c r="A2" s="116" t="s">
        <v>134</v>
      </c>
      <c r="B2" s="116"/>
      <c r="C2" s="116"/>
      <c r="D2" s="116"/>
      <c r="E2" s="116"/>
      <c r="F2" s="116"/>
      <c r="G2" s="116"/>
    </row>
    <row r="3" ht="18" customHeight="1" spans="1:7">
      <c r="A3" s="6" t="s">
        <v>3</v>
      </c>
      <c r="F3" s="113"/>
      <c r="G3" s="109" t="s">
        <v>4</v>
      </c>
    </row>
    <row r="4" ht="20.25" customHeight="1" spans="1:7">
      <c r="A4" s="172" t="s">
        <v>135</v>
      </c>
      <c r="B4" s="173"/>
      <c r="C4" s="117" t="s">
        <v>54</v>
      </c>
      <c r="D4" s="150" t="s">
        <v>76</v>
      </c>
      <c r="E4" s="13"/>
      <c r="F4" s="14"/>
      <c r="G4" s="142" t="s">
        <v>77</v>
      </c>
    </row>
    <row r="5" ht="20.25" customHeight="1" spans="1:7">
      <c r="A5" s="174" t="s">
        <v>73</v>
      </c>
      <c r="B5" s="174" t="s">
        <v>74</v>
      </c>
      <c r="C5" s="20"/>
      <c r="D5" s="68" t="s">
        <v>56</v>
      </c>
      <c r="E5" s="68" t="s">
        <v>136</v>
      </c>
      <c r="F5" s="68" t="s">
        <v>137</v>
      </c>
      <c r="G5" s="83"/>
    </row>
    <row r="6" ht="13.5" customHeight="1" spans="1:7">
      <c r="A6" s="174" t="s">
        <v>138</v>
      </c>
      <c r="B6" s="174" t="s">
        <v>139</v>
      </c>
      <c r="C6" s="174" t="s">
        <v>140</v>
      </c>
      <c r="D6" s="68"/>
      <c r="E6" s="174" t="s">
        <v>141</v>
      </c>
      <c r="F6" s="174" t="s">
        <v>142</v>
      </c>
      <c r="G6" s="174" t="s">
        <v>143</v>
      </c>
    </row>
    <row r="7" ht="18.8" customHeight="1" spans="1:7">
      <c r="A7" s="175" t="s">
        <v>144</v>
      </c>
      <c r="B7" s="175" t="s">
        <v>145</v>
      </c>
      <c r="C7" s="176">
        <f>1116022.41/10000</f>
        <v>111.602241</v>
      </c>
      <c r="D7" s="176">
        <f>1016022.41/10000</f>
        <v>101.602241</v>
      </c>
      <c r="E7" s="176">
        <f>948016.25/10000</f>
        <v>94.801625</v>
      </c>
      <c r="F7" s="177">
        <f>68006.16/10000</f>
        <v>6.800616</v>
      </c>
      <c r="G7" s="177">
        <f>100000/10000</f>
        <v>10</v>
      </c>
    </row>
    <row r="8" ht="18.8" customHeight="1" spans="1:7">
      <c r="A8" s="175" t="s">
        <v>146</v>
      </c>
      <c r="B8" s="175" t="s">
        <v>147</v>
      </c>
      <c r="C8" s="176">
        <f>1116022.41/10000</f>
        <v>111.602241</v>
      </c>
      <c r="D8" s="176">
        <f>1016022.41/10000</f>
        <v>101.602241</v>
      </c>
      <c r="E8" s="176">
        <f>948016.25/10000</f>
        <v>94.801625</v>
      </c>
      <c r="F8" s="177">
        <f>68006.16/10000</f>
        <v>6.800616</v>
      </c>
      <c r="G8" s="177">
        <f>100000/10000</f>
        <v>10</v>
      </c>
    </row>
    <row r="9" ht="18.8" customHeight="1" spans="1:7">
      <c r="A9" s="175">
        <v>2011301</v>
      </c>
      <c r="B9" s="175" t="s">
        <v>148</v>
      </c>
      <c r="C9" s="176">
        <f>1016022.41/10000</f>
        <v>101.602241</v>
      </c>
      <c r="D9" s="176">
        <f>1016022.41/10000</f>
        <v>101.602241</v>
      </c>
      <c r="E9" s="176">
        <f>948016.25/10000</f>
        <v>94.801625</v>
      </c>
      <c r="F9" s="177">
        <f>68006.16/10000</f>
        <v>6.800616</v>
      </c>
      <c r="G9" s="177"/>
    </row>
    <row r="10" ht="18.8" customHeight="1" spans="1:7">
      <c r="A10" s="175">
        <v>2011308</v>
      </c>
      <c r="B10" s="175" t="s">
        <v>149</v>
      </c>
      <c r="C10" s="176">
        <f>100000/10000</f>
        <v>10</v>
      </c>
      <c r="D10" s="176"/>
      <c r="E10" s="176"/>
      <c r="F10" s="177"/>
      <c r="G10" s="177">
        <f>100000/10000</f>
        <v>10</v>
      </c>
    </row>
    <row r="11" ht="18.8" customHeight="1" spans="1:7">
      <c r="A11" s="175" t="s">
        <v>150</v>
      </c>
      <c r="B11" s="175" t="s">
        <v>151</v>
      </c>
      <c r="C11" s="176">
        <f>122265.76/10000</f>
        <v>12.226576</v>
      </c>
      <c r="D11" s="176">
        <f>122265.76/10000</f>
        <v>12.226576</v>
      </c>
      <c r="E11" s="176">
        <f>122265.76/10000</f>
        <v>12.226576</v>
      </c>
      <c r="F11" s="177"/>
      <c r="G11" s="177"/>
    </row>
    <row r="12" ht="18.8" customHeight="1" spans="1:7">
      <c r="A12" s="175" t="s">
        <v>152</v>
      </c>
      <c r="B12" s="175" t="s">
        <v>153</v>
      </c>
      <c r="C12" s="176">
        <f>122265.76/10000</f>
        <v>12.226576</v>
      </c>
      <c r="D12" s="176">
        <f>122265.76/10000</f>
        <v>12.226576</v>
      </c>
      <c r="E12" s="176">
        <f>122265.76/10000</f>
        <v>12.226576</v>
      </c>
      <c r="F12" s="177"/>
      <c r="G12" s="177"/>
    </row>
    <row r="13" ht="18.8" customHeight="1" spans="1:7">
      <c r="A13" s="175">
        <v>2080505</v>
      </c>
      <c r="B13" s="175" t="s">
        <v>154</v>
      </c>
      <c r="C13" s="176">
        <f>122265.76/10000</f>
        <v>12.226576</v>
      </c>
      <c r="D13" s="176">
        <f>122265.76/10000</f>
        <v>12.226576</v>
      </c>
      <c r="E13" s="176">
        <f>122265.76/10000</f>
        <v>12.226576</v>
      </c>
      <c r="F13" s="177"/>
      <c r="G13" s="177"/>
    </row>
    <row r="14" ht="18.8" customHeight="1" spans="1:7">
      <c r="A14" s="175" t="s">
        <v>155</v>
      </c>
      <c r="B14" s="175" t="s">
        <v>156</v>
      </c>
      <c r="C14" s="176"/>
      <c r="D14" s="176"/>
      <c r="E14" s="176"/>
      <c r="F14" s="177"/>
      <c r="G14" s="177"/>
    </row>
    <row r="15" ht="18.8" customHeight="1" spans="1:7">
      <c r="A15" s="175" t="s">
        <v>157</v>
      </c>
      <c r="B15" s="175" t="s">
        <v>158</v>
      </c>
      <c r="C15" s="176">
        <f>88480.41/10000</f>
        <v>8.848041</v>
      </c>
      <c r="D15" s="176">
        <f>88480.41/10000</f>
        <v>8.848041</v>
      </c>
      <c r="E15" s="176">
        <f>88480.41/10000</f>
        <v>8.848041</v>
      </c>
      <c r="F15" s="177"/>
      <c r="G15" s="177"/>
    </row>
    <row r="16" ht="18.8" customHeight="1" spans="1:7">
      <c r="A16" s="175" t="s">
        <v>159</v>
      </c>
      <c r="B16" s="175" t="s">
        <v>160</v>
      </c>
      <c r="C16" s="176">
        <f>88480.41/10000</f>
        <v>8.848041</v>
      </c>
      <c r="D16" s="176">
        <f>88480.41/10000</f>
        <v>8.848041</v>
      </c>
      <c r="E16" s="176">
        <f>88480.41/10000</f>
        <v>8.848041</v>
      </c>
      <c r="F16" s="177"/>
      <c r="G16" s="177"/>
    </row>
    <row r="17" ht="18.8" customHeight="1" spans="1:7">
      <c r="A17" s="175" t="s">
        <v>161</v>
      </c>
      <c r="B17" s="175" t="s">
        <v>162</v>
      </c>
      <c r="C17" s="176"/>
      <c r="D17" s="176"/>
      <c r="E17" s="176"/>
      <c r="F17" s="177"/>
      <c r="G17" s="177"/>
    </row>
    <row r="18" ht="18.8" customHeight="1" spans="1:7">
      <c r="A18" s="175">
        <v>2101102</v>
      </c>
      <c r="B18" s="175" t="s">
        <v>163</v>
      </c>
      <c r="C18" s="176">
        <f>56306.25/10000</f>
        <v>5.630625</v>
      </c>
      <c r="D18" s="176">
        <f>56306.25/10000</f>
        <v>5.630625</v>
      </c>
      <c r="E18" s="176">
        <f>56306.25/10000</f>
        <v>5.630625</v>
      </c>
      <c r="F18" s="177"/>
      <c r="G18" s="177"/>
    </row>
    <row r="19" ht="18.8" customHeight="1" spans="1:7">
      <c r="A19" s="175">
        <v>2101103</v>
      </c>
      <c r="B19" s="175" t="s">
        <v>164</v>
      </c>
      <c r="C19" s="176">
        <f>30030/10000</f>
        <v>3.003</v>
      </c>
      <c r="D19" s="176">
        <f>30030/10000</f>
        <v>3.003</v>
      </c>
      <c r="E19" s="176">
        <f>30030/10000</f>
        <v>3.003</v>
      </c>
      <c r="F19" s="177"/>
      <c r="G19" s="177"/>
    </row>
    <row r="20" ht="18.8" customHeight="1" spans="1:7">
      <c r="A20" s="175">
        <v>2101199</v>
      </c>
      <c r="B20" s="175" t="s">
        <v>165</v>
      </c>
      <c r="C20" s="176">
        <f>2144.16/10000</f>
        <v>0.214416</v>
      </c>
      <c r="D20" s="176">
        <f>2144.16/10000</f>
        <v>0.214416</v>
      </c>
      <c r="E20" s="176">
        <f>2144.16/10000</f>
        <v>0.214416</v>
      </c>
      <c r="F20" s="177"/>
      <c r="G20" s="177"/>
    </row>
    <row r="21" ht="18.8" customHeight="1" spans="1:7">
      <c r="A21" s="175" t="s">
        <v>166</v>
      </c>
      <c r="B21" s="175" t="s">
        <v>167</v>
      </c>
      <c r="C21" s="176">
        <f>96690/10000</f>
        <v>9.669</v>
      </c>
      <c r="D21" s="176">
        <f>96690/10000</f>
        <v>9.669</v>
      </c>
      <c r="E21" s="176">
        <f>96690/10000</f>
        <v>9.669</v>
      </c>
      <c r="F21" s="177"/>
      <c r="G21" s="177"/>
    </row>
    <row r="22" ht="18.8" customHeight="1" spans="1:7">
      <c r="A22" s="175" t="s">
        <v>168</v>
      </c>
      <c r="B22" s="175" t="s">
        <v>169</v>
      </c>
      <c r="C22" s="176">
        <f>96690/10000</f>
        <v>9.669</v>
      </c>
      <c r="D22" s="176">
        <f>96690/10000</f>
        <v>9.669</v>
      </c>
      <c r="E22" s="176">
        <f>96690/10000</f>
        <v>9.669</v>
      </c>
      <c r="F22" s="177"/>
      <c r="G22" s="177"/>
    </row>
    <row r="23" ht="18.8" customHeight="1" spans="1:7">
      <c r="A23" s="175">
        <v>2210201</v>
      </c>
      <c r="B23" s="175" t="s">
        <v>170</v>
      </c>
      <c r="C23" s="176">
        <f>96690/10000</f>
        <v>9.669</v>
      </c>
      <c r="D23" s="176">
        <f>96690/10000</f>
        <v>9.669</v>
      </c>
      <c r="E23" s="176">
        <f>96690/10000</f>
        <v>9.669</v>
      </c>
      <c r="F23" s="177"/>
      <c r="G23" s="177"/>
    </row>
    <row r="24" ht="18" customHeight="1" spans="1:7">
      <c r="A24" s="178" t="s">
        <v>98</v>
      </c>
      <c r="B24" s="179" t="s">
        <v>98</v>
      </c>
      <c r="C24" s="144">
        <f>1423458.58/10000</f>
        <v>142.345858</v>
      </c>
      <c r="D24" s="180">
        <f>1323458.58/10000</f>
        <v>132.345858</v>
      </c>
      <c r="E24" s="181">
        <f>1255452.42/10000</f>
        <v>125.545242</v>
      </c>
      <c r="F24" s="181">
        <f>68006.16/10000</f>
        <v>6.800616</v>
      </c>
      <c r="G24" s="181">
        <f>100000/10000</f>
        <v>10</v>
      </c>
    </row>
  </sheetData>
  <mergeCells count="7">
    <mergeCell ref="A2:G2"/>
    <mergeCell ref="A3:E3"/>
    <mergeCell ref="A4:B4"/>
    <mergeCell ref="D4:F4"/>
    <mergeCell ref="A24:B24"/>
    <mergeCell ref="C4:C5"/>
    <mergeCell ref="G4:G5"/>
  </mergeCells>
  <printOptions horizontalCentered="1"/>
  <pageMargins left="0.385416666666667" right="0.385416666666667" top="0.583333333333333" bottom="0.583333333333333" header="0.5" footer="0.5"/>
  <pageSetup paperSize="9" fitToHeight="100" orientation="landscape" useFirstPageNumber="1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7"/>
  <sheetViews>
    <sheetView workbookViewId="0">
      <selection activeCell="B18" sqref="B18"/>
    </sheetView>
  </sheetViews>
  <sheetFormatPr defaultColWidth="9.14285714285714" defaultRowHeight="14.25" customHeight="1" outlineLevelRow="6" outlineLevelCol="5"/>
  <cols>
    <col min="1" max="2" width="27.4285714285714" style="162" customWidth="1"/>
    <col min="3" max="3" width="17.2857142857143" style="163" customWidth="1"/>
    <col min="4" max="5" width="26.2857142857143" style="164" customWidth="1"/>
    <col min="6" max="6" width="18.7142857142857" style="164" customWidth="1"/>
    <col min="7" max="7" width="9.14285714285714" style="1" customWidth="1"/>
    <col min="8" max="16384" width="9.14285714285714" style="1"/>
  </cols>
  <sheetData>
    <row r="1" s="1" customFormat="1" customHeight="1" spans="1:6">
      <c r="A1" s="165"/>
      <c r="B1" s="165"/>
      <c r="C1" s="64"/>
      <c r="F1" s="166" t="s">
        <v>171</v>
      </c>
    </row>
    <row r="2" ht="25.5" customHeight="1" spans="1:6">
      <c r="A2" s="167" t="s">
        <v>172</v>
      </c>
      <c r="B2" s="167"/>
      <c r="C2" s="167"/>
      <c r="D2" s="167"/>
      <c r="E2" s="167"/>
      <c r="F2" s="167"/>
    </row>
    <row r="3" s="1" customFormat="1" ht="15.75" customHeight="1" spans="1:6">
      <c r="A3" s="6" t="s">
        <v>3</v>
      </c>
      <c r="B3" s="165"/>
      <c r="C3" s="64"/>
      <c r="F3" s="166" t="s">
        <v>173</v>
      </c>
    </row>
    <row r="4" s="161" customFormat="1" ht="19.5" customHeight="1" spans="1:6">
      <c r="A4" s="11" t="s">
        <v>174</v>
      </c>
      <c r="B4" s="17" t="s">
        <v>175</v>
      </c>
      <c r="C4" s="12" t="s">
        <v>176</v>
      </c>
      <c r="D4" s="13"/>
      <c r="E4" s="14"/>
      <c r="F4" s="17" t="s">
        <v>177</v>
      </c>
    </row>
    <row r="5" s="161" customFormat="1" ht="19.5" customHeight="1" spans="1:6">
      <c r="A5" s="19"/>
      <c r="B5" s="20"/>
      <c r="C5" s="68" t="s">
        <v>56</v>
      </c>
      <c r="D5" s="68" t="s">
        <v>178</v>
      </c>
      <c r="E5" s="68" t="s">
        <v>179</v>
      </c>
      <c r="F5" s="20"/>
    </row>
    <row r="6" s="161" customFormat="1" ht="18.75" customHeight="1" spans="1:6">
      <c r="A6" s="168">
        <v>1</v>
      </c>
      <c r="B6" s="168">
        <v>2</v>
      </c>
      <c r="C6" s="169">
        <v>3</v>
      </c>
      <c r="D6" s="168">
        <v>4</v>
      </c>
      <c r="E6" s="168">
        <v>5</v>
      </c>
      <c r="F6" s="168">
        <v>6</v>
      </c>
    </row>
    <row r="7" ht="18.75" customHeight="1" spans="1:6">
      <c r="A7" s="170">
        <f>35000/10000</f>
        <v>3.5</v>
      </c>
      <c r="B7" s="170"/>
      <c r="C7" s="171">
        <f>15000/10000</f>
        <v>1.5</v>
      </c>
      <c r="D7" s="170"/>
      <c r="E7" s="170">
        <f>15000/10000</f>
        <v>1.5</v>
      </c>
      <c r="F7" s="170">
        <f>20000/10000</f>
        <v>2</v>
      </c>
    </row>
  </sheetData>
  <mergeCells count="6">
    <mergeCell ref="A2:F2"/>
    <mergeCell ref="A3:D3"/>
    <mergeCell ref="C4:E4"/>
    <mergeCell ref="A4:A5"/>
    <mergeCell ref="B4:B5"/>
    <mergeCell ref="F4:F5"/>
  </mergeCells>
  <printOptions horizontalCentered="1"/>
  <pageMargins left="0.385416666666667" right="0.385416666666667" top="0.583333333333333" bottom="0.583333333333333" header="0.510416666666667" footer="0.510416666666667"/>
  <pageSetup paperSize="9" fitToHeight="100" orientation="landscape" useFirstPageNumber="1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Y42"/>
  <sheetViews>
    <sheetView workbookViewId="0">
      <selection activeCell="K45" sqref="K45"/>
    </sheetView>
  </sheetViews>
  <sheetFormatPr defaultColWidth="9.14285714285714" defaultRowHeight="14.25" customHeight="1"/>
  <cols>
    <col min="1" max="1" width="16" style="1" customWidth="1"/>
    <col min="2" max="2" width="22.1428571428571" style="1" customWidth="1"/>
    <col min="3" max="3" width="21.5714285714286" style="1" customWidth="1"/>
    <col min="4" max="6" width="16" style="1" customWidth="1"/>
    <col min="7" max="7" width="25.5714285714286" style="1" customWidth="1"/>
    <col min="8" max="8" width="12.8571428571429" style="1" customWidth="1"/>
    <col min="9" max="9" width="13" style="1" customWidth="1"/>
    <col min="10" max="10" width="15.5714285714286" style="1" customWidth="1"/>
    <col min="11" max="11" width="12.2857142857143" style="1" customWidth="1"/>
    <col min="12" max="12" width="11.1428571428571" style="1" customWidth="1"/>
    <col min="13" max="13" width="15.7142857142857" style="1" customWidth="1"/>
    <col min="14" max="14" width="11.1428571428571" style="1" customWidth="1"/>
    <col min="15" max="17" width="9.14285714285714" style="1" customWidth="1"/>
    <col min="18" max="18" width="12.1428571428571" style="1" customWidth="1"/>
    <col min="19" max="21" width="12.2857142857143" style="1" customWidth="1"/>
    <col min="22" max="22" width="12.7142857142857" style="1" customWidth="1"/>
    <col min="23" max="23" width="11.1428571428571" style="1" customWidth="1"/>
    <col min="24" max="24" width="12.2857142857143" style="1" customWidth="1"/>
    <col min="25" max="25" width="11.1428571428571" style="1" customWidth="1"/>
    <col min="26" max="26" width="9.14285714285714" style="1" customWidth="1"/>
    <col min="27" max="16384" width="9.14285714285714" style="1"/>
  </cols>
  <sheetData>
    <row r="1" ht="13.5" customHeight="1" spans="2:25">
      <c r="B1" s="147"/>
      <c r="D1" s="148"/>
      <c r="E1" s="148"/>
      <c r="F1" s="148"/>
      <c r="G1" s="148"/>
      <c r="H1" s="74"/>
      <c r="I1" s="74"/>
      <c r="J1" s="3"/>
      <c r="K1" s="74"/>
      <c r="L1" s="74"/>
      <c r="M1" s="74"/>
      <c r="N1" s="74"/>
      <c r="O1" s="3"/>
      <c r="P1" s="3"/>
      <c r="Q1" s="3"/>
      <c r="R1" s="74"/>
      <c r="V1" s="147"/>
      <c r="X1" s="38"/>
      <c r="Y1" s="59" t="s">
        <v>180</v>
      </c>
    </row>
    <row r="2" ht="27.75" customHeight="1" spans="1:25">
      <c r="A2" s="52" t="s">
        <v>181</v>
      </c>
      <c r="B2" s="52"/>
      <c r="C2" s="52"/>
      <c r="D2" s="52"/>
      <c r="E2" s="52"/>
      <c r="F2" s="52"/>
      <c r="G2" s="52"/>
      <c r="H2" s="52"/>
      <c r="I2" s="52"/>
      <c r="J2" s="5"/>
      <c r="K2" s="52"/>
      <c r="L2" s="52"/>
      <c r="M2" s="52"/>
      <c r="N2" s="52"/>
      <c r="O2" s="5"/>
      <c r="P2" s="5"/>
      <c r="Q2" s="5"/>
      <c r="R2" s="52"/>
      <c r="S2" s="52"/>
      <c r="T2" s="52"/>
      <c r="U2" s="52"/>
      <c r="V2" s="52"/>
      <c r="W2" s="52"/>
      <c r="X2" s="5"/>
      <c r="Y2" s="52"/>
    </row>
    <row r="3" ht="18.75" customHeight="1" spans="1:25">
      <c r="A3" s="6" t="s">
        <v>3</v>
      </c>
      <c r="B3" s="149"/>
      <c r="C3" s="149"/>
      <c r="D3" s="149"/>
      <c r="E3" s="149"/>
      <c r="F3" s="149"/>
      <c r="G3" s="149"/>
      <c r="H3" s="76"/>
      <c r="I3" s="76"/>
      <c r="J3" s="8"/>
      <c r="K3" s="76"/>
      <c r="L3" s="76"/>
      <c r="M3" s="76"/>
      <c r="N3" s="76"/>
      <c r="O3" s="8"/>
      <c r="P3" s="8"/>
      <c r="Q3" s="8"/>
      <c r="R3" s="76"/>
      <c r="V3" s="147"/>
      <c r="X3" s="109"/>
      <c r="Y3" s="71" t="s">
        <v>173</v>
      </c>
    </row>
    <row r="4" ht="18" customHeight="1" spans="1:25">
      <c r="A4" s="10" t="s">
        <v>182</v>
      </c>
      <c r="B4" s="10" t="s">
        <v>183</v>
      </c>
      <c r="C4" s="10" t="s">
        <v>184</v>
      </c>
      <c r="D4" s="10" t="s">
        <v>185</v>
      </c>
      <c r="E4" s="10" t="s">
        <v>186</v>
      </c>
      <c r="F4" s="10" t="s">
        <v>187</v>
      </c>
      <c r="G4" s="10" t="s">
        <v>188</v>
      </c>
      <c r="H4" s="150" t="s">
        <v>189</v>
      </c>
      <c r="I4" s="95" t="s">
        <v>189</v>
      </c>
      <c r="J4" s="13"/>
      <c r="K4" s="95"/>
      <c r="L4" s="95"/>
      <c r="M4" s="95"/>
      <c r="N4" s="95"/>
      <c r="O4" s="13"/>
      <c r="P4" s="13"/>
      <c r="Q4" s="13"/>
      <c r="R4" s="94" t="s">
        <v>60</v>
      </c>
      <c r="S4" s="95" t="s">
        <v>61</v>
      </c>
      <c r="T4" s="95"/>
      <c r="U4" s="95"/>
      <c r="V4" s="95"/>
      <c r="W4" s="95"/>
      <c r="X4" s="13"/>
      <c r="Y4" s="156"/>
    </row>
    <row r="5" ht="18" customHeight="1" spans="1:25">
      <c r="A5" s="15"/>
      <c r="B5" s="119"/>
      <c r="C5" s="15"/>
      <c r="D5" s="15"/>
      <c r="E5" s="15"/>
      <c r="F5" s="15"/>
      <c r="G5" s="15"/>
      <c r="H5" s="117" t="s">
        <v>190</v>
      </c>
      <c r="I5" s="150" t="s">
        <v>57</v>
      </c>
      <c r="J5" s="13"/>
      <c r="K5" s="95"/>
      <c r="L5" s="95"/>
      <c r="M5" s="95"/>
      <c r="N5" s="156"/>
      <c r="O5" s="12" t="s">
        <v>191</v>
      </c>
      <c r="P5" s="13"/>
      <c r="Q5" s="14"/>
      <c r="R5" s="10" t="s">
        <v>60</v>
      </c>
      <c r="S5" s="150" t="s">
        <v>61</v>
      </c>
      <c r="T5" s="94" t="s">
        <v>62</v>
      </c>
      <c r="U5" s="95" t="s">
        <v>61</v>
      </c>
      <c r="V5" s="94" t="s">
        <v>64</v>
      </c>
      <c r="W5" s="94" t="s">
        <v>65</v>
      </c>
      <c r="X5" s="13"/>
      <c r="Y5" s="160" t="s">
        <v>67</v>
      </c>
    </row>
    <row r="6" ht="22.5" customHeight="1" spans="1:25">
      <c r="A6" s="30"/>
      <c r="B6" s="30"/>
      <c r="C6" s="30"/>
      <c r="D6" s="30"/>
      <c r="E6" s="30"/>
      <c r="F6" s="30"/>
      <c r="G6" s="30"/>
      <c r="H6" s="30"/>
      <c r="I6" s="157" t="s">
        <v>192</v>
      </c>
      <c r="J6" s="14"/>
      <c r="K6" s="10" t="s">
        <v>193</v>
      </c>
      <c r="L6" s="10" t="s">
        <v>194</v>
      </c>
      <c r="M6" s="10" t="s">
        <v>195</v>
      </c>
      <c r="N6" s="10" t="s">
        <v>196</v>
      </c>
      <c r="O6" s="10" t="s">
        <v>57</v>
      </c>
      <c r="P6" s="10" t="s">
        <v>58</v>
      </c>
      <c r="Q6" s="10" t="s">
        <v>59</v>
      </c>
      <c r="R6" s="30"/>
      <c r="S6" s="10" t="s">
        <v>56</v>
      </c>
      <c r="T6" s="10" t="s">
        <v>62</v>
      </c>
      <c r="U6" s="10" t="s">
        <v>197</v>
      </c>
      <c r="V6" s="10" t="s">
        <v>64</v>
      </c>
      <c r="W6" s="10" t="s">
        <v>65</v>
      </c>
      <c r="X6" s="11" t="s">
        <v>66</v>
      </c>
      <c r="Y6" s="10" t="s">
        <v>67</v>
      </c>
    </row>
    <row r="7" ht="37.5" customHeight="1" spans="1:25">
      <c r="A7" s="151"/>
      <c r="B7" s="151"/>
      <c r="C7" s="151"/>
      <c r="D7" s="151"/>
      <c r="E7" s="151"/>
      <c r="F7" s="151"/>
      <c r="G7" s="151"/>
      <c r="H7" s="151"/>
      <c r="I7" s="18" t="s">
        <v>56</v>
      </c>
      <c r="J7" s="19" t="s">
        <v>198</v>
      </c>
      <c r="K7" s="18" t="s">
        <v>199</v>
      </c>
      <c r="L7" s="18" t="s">
        <v>194</v>
      </c>
      <c r="M7" s="18" t="s">
        <v>195</v>
      </c>
      <c r="N7" s="18" t="s">
        <v>196</v>
      </c>
      <c r="O7" s="18" t="s">
        <v>194</v>
      </c>
      <c r="P7" s="18" t="s">
        <v>195</v>
      </c>
      <c r="Q7" s="18" t="s">
        <v>196</v>
      </c>
      <c r="R7" s="18" t="s">
        <v>60</v>
      </c>
      <c r="S7" s="18" t="s">
        <v>56</v>
      </c>
      <c r="T7" s="18" t="s">
        <v>62</v>
      </c>
      <c r="U7" s="18" t="s">
        <v>197</v>
      </c>
      <c r="V7" s="18" t="s">
        <v>64</v>
      </c>
      <c r="W7" s="18" t="s">
        <v>65</v>
      </c>
      <c r="X7" s="19"/>
      <c r="Y7" s="18" t="s">
        <v>67</v>
      </c>
    </row>
    <row r="8" customHeight="1" spans="1:25">
      <c r="A8" s="22">
        <v>1</v>
      </c>
      <c r="B8" s="22">
        <v>2</v>
      </c>
      <c r="C8" s="22">
        <v>3</v>
      </c>
      <c r="D8" s="22">
        <v>4</v>
      </c>
      <c r="E8" s="22">
        <v>5</v>
      </c>
      <c r="F8" s="22">
        <v>6</v>
      </c>
      <c r="G8" s="22">
        <v>7</v>
      </c>
      <c r="H8" s="22">
        <v>8</v>
      </c>
      <c r="I8" s="22">
        <v>9</v>
      </c>
      <c r="J8" s="22">
        <v>10</v>
      </c>
      <c r="K8" s="22">
        <v>11</v>
      </c>
      <c r="L8" s="22">
        <v>12</v>
      </c>
      <c r="M8" s="22">
        <v>13</v>
      </c>
      <c r="N8" s="22">
        <v>14</v>
      </c>
      <c r="O8" s="22">
        <v>15</v>
      </c>
      <c r="P8" s="22">
        <v>16</v>
      </c>
      <c r="Q8" s="22">
        <v>17</v>
      </c>
      <c r="R8" s="22">
        <v>18</v>
      </c>
      <c r="S8" s="22">
        <v>19</v>
      </c>
      <c r="T8" s="22">
        <v>20</v>
      </c>
      <c r="U8" s="22">
        <v>21</v>
      </c>
      <c r="V8" s="22">
        <v>22</v>
      </c>
      <c r="W8" s="22">
        <v>23</v>
      </c>
      <c r="X8" s="22">
        <v>24</v>
      </c>
      <c r="Y8" s="22">
        <v>25</v>
      </c>
    </row>
    <row r="9" ht="21" customHeight="1" spans="1:25">
      <c r="A9" s="152" t="s">
        <v>69</v>
      </c>
      <c r="B9" s="152" t="s">
        <v>200</v>
      </c>
      <c r="C9" s="152" t="s">
        <v>201</v>
      </c>
      <c r="D9" s="152"/>
      <c r="E9" s="152"/>
      <c r="F9" s="152"/>
      <c r="G9" s="152"/>
      <c r="H9" s="153"/>
      <c r="I9" s="153"/>
      <c r="J9" s="146"/>
      <c r="K9" s="50"/>
      <c r="L9" s="50"/>
      <c r="M9" s="153"/>
      <c r="N9" s="50"/>
      <c r="O9" s="50"/>
      <c r="P9" s="50"/>
      <c r="Q9" s="50"/>
      <c r="R9" s="50"/>
      <c r="S9" s="50"/>
      <c r="T9" s="50"/>
      <c r="U9" s="50"/>
      <c r="V9" s="50"/>
      <c r="W9" s="50"/>
      <c r="X9" s="146"/>
      <c r="Y9" s="50"/>
    </row>
    <row r="10" ht="21" customHeight="1" spans="1:25">
      <c r="A10" s="152"/>
      <c r="B10" s="152"/>
      <c r="C10" s="152" t="s">
        <v>202</v>
      </c>
      <c r="D10" s="152" t="s">
        <v>84</v>
      </c>
      <c r="E10" s="152" t="s">
        <v>85</v>
      </c>
      <c r="F10" s="152">
        <v>30101</v>
      </c>
      <c r="G10" s="152" t="s">
        <v>203</v>
      </c>
      <c r="H10" s="153">
        <f>160932/10000</f>
        <v>16.0932</v>
      </c>
      <c r="I10" s="153">
        <f>160932/10000</f>
        <v>16.0932</v>
      </c>
      <c r="J10" s="146"/>
      <c r="K10" s="50"/>
      <c r="L10" s="50"/>
      <c r="M10" s="153">
        <v>16.0932</v>
      </c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146"/>
      <c r="Y10" s="50"/>
    </row>
    <row r="11" ht="21" customHeight="1" spans="1:25">
      <c r="A11" s="152"/>
      <c r="B11" s="152"/>
      <c r="C11" s="152" t="s">
        <v>204</v>
      </c>
      <c r="D11" s="152" t="s">
        <v>84</v>
      </c>
      <c r="E11" s="152" t="s">
        <v>85</v>
      </c>
      <c r="F11" s="152" t="s">
        <v>205</v>
      </c>
      <c r="G11" s="152" t="s">
        <v>206</v>
      </c>
      <c r="H11" s="153">
        <f>393462/10000</f>
        <v>39.3462</v>
      </c>
      <c r="I11" s="153">
        <f>393462/10000</f>
        <v>39.3462</v>
      </c>
      <c r="J11" s="146"/>
      <c r="K11" s="50"/>
      <c r="L11" s="50"/>
      <c r="M11" s="153">
        <v>39.3462</v>
      </c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146"/>
      <c r="Y11" s="50"/>
    </row>
    <row r="12" ht="21" customHeight="1" spans="1:25">
      <c r="A12" s="152"/>
      <c r="B12" s="152"/>
      <c r="C12" s="152" t="s">
        <v>207</v>
      </c>
      <c r="D12" s="152" t="s">
        <v>84</v>
      </c>
      <c r="E12" s="152" t="s">
        <v>85</v>
      </c>
      <c r="F12" s="152" t="s">
        <v>208</v>
      </c>
      <c r="G12" s="152" t="s">
        <v>209</v>
      </c>
      <c r="H12" s="153">
        <f>13411/10000</f>
        <v>1.3411</v>
      </c>
      <c r="I12" s="153">
        <f>13411/10000</f>
        <v>1.3411</v>
      </c>
      <c r="J12" s="146"/>
      <c r="K12" s="50"/>
      <c r="L12" s="50"/>
      <c r="M12" s="153">
        <v>1.3411</v>
      </c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146"/>
      <c r="Y12" s="50"/>
    </row>
    <row r="13" ht="21" customHeight="1" spans="1:25">
      <c r="A13" s="152"/>
      <c r="B13" s="152"/>
      <c r="C13" s="152" t="s">
        <v>210</v>
      </c>
      <c r="D13" s="152" t="s">
        <v>84</v>
      </c>
      <c r="E13" s="152" t="s">
        <v>85</v>
      </c>
      <c r="F13" s="152" t="s">
        <v>208</v>
      </c>
      <c r="G13" s="152" t="s">
        <v>209</v>
      </c>
      <c r="H13" s="153">
        <f>85380/10000</f>
        <v>8.538</v>
      </c>
      <c r="I13" s="153">
        <f>85380/10000</f>
        <v>8.538</v>
      </c>
      <c r="J13" s="146"/>
      <c r="K13" s="50"/>
      <c r="L13" s="50"/>
      <c r="M13" s="153">
        <v>8.538</v>
      </c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146"/>
      <c r="Y13" s="50"/>
    </row>
    <row r="14" ht="21" customHeight="1" spans="1:25">
      <c r="A14" s="152"/>
      <c r="B14" s="152"/>
      <c r="C14" s="152" t="s">
        <v>211</v>
      </c>
      <c r="D14" s="152" t="s">
        <v>84</v>
      </c>
      <c r="E14" s="152" t="s">
        <v>85</v>
      </c>
      <c r="F14" s="152" t="s">
        <v>208</v>
      </c>
      <c r="G14" s="152" t="s">
        <v>209</v>
      </c>
      <c r="H14" s="153">
        <f>46776/10000</f>
        <v>4.6776</v>
      </c>
      <c r="I14" s="153">
        <f>46776/10000</f>
        <v>4.6776</v>
      </c>
      <c r="J14" s="146"/>
      <c r="K14" s="50"/>
      <c r="L14" s="50"/>
      <c r="M14" s="153">
        <v>4.6776</v>
      </c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146"/>
      <c r="Y14" s="50"/>
    </row>
    <row r="15" ht="21" customHeight="1" spans="1:25">
      <c r="A15" s="152"/>
      <c r="B15" s="152" t="s">
        <v>212</v>
      </c>
      <c r="C15" s="152" t="s">
        <v>213</v>
      </c>
      <c r="D15" s="152"/>
      <c r="E15" s="152"/>
      <c r="F15" s="152"/>
      <c r="G15" s="152"/>
      <c r="H15" s="153"/>
      <c r="I15" s="153"/>
      <c r="J15" s="146"/>
      <c r="K15" s="50"/>
      <c r="L15" s="50"/>
      <c r="M15" s="153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146"/>
      <c r="Y15" s="50"/>
    </row>
    <row r="16" ht="21" customHeight="1" spans="1:25">
      <c r="A16" s="152"/>
      <c r="B16" s="152"/>
      <c r="C16" s="152" t="s">
        <v>214</v>
      </c>
      <c r="D16" s="152" t="s">
        <v>88</v>
      </c>
      <c r="E16" s="152" t="s">
        <v>89</v>
      </c>
      <c r="F16" s="152" t="s">
        <v>215</v>
      </c>
      <c r="G16" s="152" t="s">
        <v>216</v>
      </c>
      <c r="H16" s="153">
        <f>122265.76/10000</f>
        <v>12.226576</v>
      </c>
      <c r="I16" s="153">
        <f>122265.76/10000</f>
        <v>12.226576</v>
      </c>
      <c r="J16" s="146"/>
      <c r="K16" s="50"/>
      <c r="L16" s="50"/>
      <c r="M16" s="153">
        <v>12.226576</v>
      </c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146"/>
      <c r="Y16" s="50"/>
    </row>
    <row r="17" ht="21" customHeight="1" spans="1:25">
      <c r="A17" s="152"/>
      <c r="B17" s="152"/>
      <c r="C17" s="152" t="s">
        <v>217</v>
      </c>
      <c r="D17" s="152" t="s">
        <v>90</v>
      </c>
      <c r="E17" s="152" t="s">
        <v>91</v>
      </c>
      <c r="F17" s="152" t="s">
        <v>218</v>
      </c>
      <c r="G17" s="152" t="s">
        <v>219</v>
      </c>
      <c r="H17" s="153">
        <f>56306.25/10000</f>
        <v>5.630625</v>
      </c>
      <c r="I17" s="153">
        <f>56306.25/10000</f>
        <v>5.630625</v>
      </c>
      <c r="J17" s="146"/>
      <c r="K17" s="50"/>
      <c r="L17" s="50"/>
      <c r="M17" s="153">
        <v>5.630625</v>
      </c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146"/>
      <c r="Y17" s="50"/>
    </row>
    <row r="18" ht="21" customHeight="1" spans="1:25">
      <c r="A18" s="152"/>
      <c r="B18" s="152"/>
      <c r="C18" s="152" t="s">
        <v>93</v>
      </c>
      <c r="D18" s="152" t="s">
        <v>92</v>
      </c>
      <c r="E18" s="152" t="s">
        <v>93</v>
      </c>
      <c r="F18" s="152" t="s">
        <v>220</v>
      </c>
      <c r="G18" s="152" t="s">
        <v>221</v>
      </c>
      <c r="H18" s="153">
        <f>30030/10000</f>
        <v>3.003</v>
      </c>
      <c r="I18" s="153">
        <f>30030/10000</f>
        <v>3.003</v>
      </c>
      <c r="J18" s="146"/>
      <c r="K18" s="50"/>
      <c r="L18" s="50"/>
      <c r="M18" s="153">
        <v>3.003</v>
      </c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146"/>
      <c r="Y18" s="50"/>
    </row>
    <row r="19" ht="21" customHeight="1" spans="1:25">
      <c r="A19" s="152"/>
      <c r="B19" s="152"/>
      <c r="C19" s="152" t="s">
        <v>222</v>
      </c>
      <c r="D19" s="152" t="s">
        <v>84</v>
      </c>
      <c r="E19" s="152" t="s">
        <v>85</v>
      </c>
      <c r="F19" s="152" t="s">
        <v>223</v>
      </c>
      <c r="G19" s="152" t="s">
        <v>224</v>
      </c>
      <c r="H19" s="153">
        <f>5255.25/10000</f>
        <v>0.525525</v>
      </c>
      <c r="I19" s="153">
        <f>5255.25/10000</f>
        <v>0.525525</v>
      </c>
      <c r="J19" s="146"/>
      <c r="K19" s="50"/>
      <c r="L19" s="50"/>
      <c r="M19" s="153">
        <v>0.525525</v>
      </c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146"/>
      <c r="Y19" s="50"/>
    </row>
    <row r="20" ht="21" customHeight="1" spans="1:25">
      <c r="A20" s="152"/>
      <c r="B20" s="152"/>
      <c r="C20" s="152" t="s">
        <v>225</v>
      </c>
      <c r="D20" s="152" t="s">
        <v>94</v>
      </c>
      <c r="E20" s="152" t="s">
        <v>95</v>
      </c>
      <c r="F20" s="152" t="s">
        <v>223</v>
      </c>
      <c r="G20" s="152" t="s">
        <v>224</v>
      </c>
      <c r="H20" s="153">
        <f>1380/10000</f>
        <v>0.138</v>
      </c>
      <c r="I20" s="153">
        <f>1380/10000</f>
        <v>0.138</v>
      </c>
      <c r="J20" s="146"/>
      <c r="K20" s="50"/>
      <c r="L20" s="50"/>
      <c r="M20" s="153">
        <v>0.138</v>
      </c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146"/>
      <c r="Y20" s="50"/>
    </row>
    <row r="21" ht="21" customHeight="1" spans="1:25">
      <c r="A21" s="152"/>
      <c r="B21" s="152"/>
      <c r="C21" s="152" t="s">
        <v>226</v>
      </c>
      <c r="D21" s="152" t="s">
        <v>94</v>
      </c>
      <c r="E21" s="152" t="s">
        <v>95</v>
      </c>
      <c r="F21" s="152" t="s">
        <v>223</v>
      </c>
      <c r="G21" s="152" t="s">
        <v>224</v>
      </c>
      <c r="H21" s="153">
        <f>764.16/10000</f>
        <v>0.076416</v>
      </c>
      <c r="I21" s="153">
        <f>764.16/10000</f>
        <v>0.076416</v>
      </c>
      <c r="J21" s="146"/>
      <c r="K21" s="50"/>
      <c r="L21" s="50"/>
      <c r="M21" s="153">
        <v>0.076416</v>
      </c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146"/>
      <c r="Y21" s="50"/>
    </row>
    <row r="22" ht="21" customHeight="1" spans="1:25">
      <c r="A22" s="152"/>
      <c r="B22" s="152" t="s">
        <v>227</v>
      </c>
      <c r="C22" s="152" t="s">
        <v>97</v>
      </c>
      <c r="D22" s="152"/>
      <c r="E22" s="152"/>
      <c r="F22" s="152"/>
      <c r="G22" s="152"/>
      <c r="H22" s="153"/>
      <c r="I22" s="153"/>
      <c r="J22" s="146"/>
      <c r="K22" s="50"/>
      <c r="L22" s="50"/>
      <c r="M22" s="153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146"/>
      <c r="Y22" s="50"/>
    </row>
    <row r="23" ht="21" customHeight="1" spans="1:25">
      <c r="A23" s="152"/>
      <c r="B23" s="152"/>
      <c r="C23" s="152" t="s">
        <v>97</v>
      </c>
      <c r="D23" s="152" t="s">
        <v>96</v>
      </c>
      <c r="E23" s="152" t="s">
        <v>97</v>
      </c>
      <c r="F23" s="152">
        <v>30113</v>
      </c>
      <c r="G23" s="152" t="s">
        <v>97</v>
      </c>
      <c r="H23" s="153">
        <f>96690/10000</f>
        <v>9.669</v>
      </c>
      <c r="I23" s="153">
        <f>96690/10000</f>
        <v>9.669</v>
      </c>
      <c r="J23" s="146"/>
      <c r="K23" s="50"/>
      <c r="L23" s="50"/>
      <c r="M23" s="153">
        <v>9.669</v>
      </c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146"/>
      <c r="Y23" s="50"/>
    </row>
    <row r="24" ht="21" customHeight="1" spans="1:25">
      <c r="A24" s="152"/>
      <c r="B24" s="152" t="s">
        <v>228</v>
      </c>
      <c r="C24" s="152" t="s">
        <v>229</v>
      </c>
      <c r="D24" s="152"/>
      <c r="E24" s="152"/>
      <c r="F24" s="152"/>
      <c r="G24" s="152"/>
      <c r="H24" s="153"/>
      <c r="I24" s="153"/>
      <c r="J24" s="146"/>
      <c r="K24" s="50"/>
      <c r="L24" s="50"/>
      <c r="M24" s="153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146"/>
      <c r="Y24" s="50"/>
    </row>
    <row r="25" ht="21" customHeight="1" spans="1:25">
      <c r="A25" s="152"/>
      <c r="B25" s="152"/>
      <c r="C25" s="152" t="s">
        <v>229</v>
      </c>
      <c r="D25" s="152" t="s">
        <v>84</v>
      </c>
      <c r="E25" s="152" t="s">
        <v>85</v>
      </c>
      <c r="F25" s="152">
        <v>30231</v>
      </c>
      <c r="G25" s="152" t="s">
        <v>229</v>
      </c>
      <c r="H25" s="153">
        <f>15000/10000</f>
        <v>1.5</v>
      </c>
      <c r="I25" s="158">
        <f>15000/10000</f>
        <v>1.5</v>
      </c>
      <c r="J25" s="146"/>
      <c r="K25" s="50"/>
      <c r="L25" s="50"/>
      <c r="M25" s="153">
        <v>1.5</v>
      </c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146"/>
      <c r="Y25" s="50"/>
    </row>
    <row r="26" ht="21" customHeight="1" spans="1:25">
      <c r="A26" s="152"/>
      <c r="B26" s="152" t="s">
        <v>230</v>
      </c>
      <c r="C26" s="152" t="s">
        <v>231</v>
      </c>
      <c r="D26" s="152"/>
      <c r="E26" s="152"/>
      <c r="F26" s="152"/>
      <c r="G26" s="152"/>
      <c r="H26" s="153"/>
      <c r="I26" s="158"/>
      <c r="J26" s="146"/>
      <c r="K26" s="50"/>
      <c r="L26" s="50"/>
      <c r="M26" s="153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146"/>
      <c r="Y26" s="50"/>
    </row>
    <row r="27" ht="21" customHeight="1" spans="1:25">
      <c r="A27" s="152"/>
      <c r="B27" s="152"/>
      <c r="C27" s="152" t="s">
        <v>231</v>
      </c>
      <c r="D27" s="152" t="s">
        <v>84</v>
      </c>
      <c r="E27" s="152" t="s">
        <v>85</v>
      </c>
      <c r="F27" s="152">
        <v>30228</v>
      </c>
      <c r="G27" s="152" t="s">
        <v>231</v>
      </c>
      <c r="H27" s="153">
        <f>18326.16/10000</f>
        <v>1.832616</v>
      </c>
      <c r="I27" s="159">
        <f>18326.16/10000</f>
        <v>1.832616</v>
      </c>
      <c r="J27" s="146"/>
      <c r="K27" s="50"/>
      <c r="L27" s="50"/>
      <c r="M27" s="153">
        <v>1.832616</v>
      </c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146"/>
      <c r="Y27" s="50"/>
    </row>
    <row r="28" ht="21" customHeight="1" spans="1:25">
      <c r="A28" s="152"/>
      <c r="B28" s="152" t="s">
        <v>232</v>
      </c>
      <c r="C28" s="152" t="s">
        <v>233</v>
      </c>
      <c r="D28" s="152"/>
      <c r="E28" s="152"/>
      <c r="F28" s="152"/>
      <c r="G28" s="152"/>
      <c r="H28" s="153"/>
      <c r="I28" s="158"/>
      <c r="J28" s="146"/>
      <c r="K28" s="50"/>
      <c r="L28" s="50"/>
      <c r="M28" s="153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146"/>
      <c r="Y28" s="50"/>
    </row>
    <row r="29" ht="21" customHeight="1" spans="1:25">
      <c r="A29" s="152"/>
      <c r="B29" s="152"/>
      <c r="C29" s="152" t="s">
        <v>234</v>
      </c>
      <c r="D29" s="152" t="s">
        <v>84</v>
      </c>
      <c r="E29" s="152" t="s">
        <v>85</v>
      </c>
      <c r="F29" s="152">
        <v>30211</v>
      </c>
      <c r="G29" s="152" t="s">
        <v>235</v>
      </c>
      <c r="H29" s="153">
        <f>10000/10000</f>
        <v>1</v>
      </c>
      <c r="I29" s="159">
        <f>10000/10000</f>
        <v>1</v>
      </c>
      <c r="J29" s="146"/>
      <c r="K29" s="50"/>
      <c r="L29" s="50"/>
      <c r="M29" s="153">
        <v>1</v>
      </c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146"/>
      <c r="Y29" s="50"/>
    </row>
    <row r="30" ht="21" customHeight="1" spans="1:25">
      <c r="A30" s="152"/>
      <c r="B30" s="152"/>
      <c r="C30" s="152" t="s">
        <v>236</v>
      </c>
      <c r="D30" s="152" t="s">
        <v>84</v>
      </c>
      <c r="E30" s="152" t="s">
        <v>85</v>
      </c>
      <c r="F30" s="152">
        <v>30201</v>
      </c>
      <c r="G30" s="152" t="s">
        <v>237</v>
      </c>
      <c r="H30" s="153">
        <f>14200/10000</f>
        <v>1.42</v>
      </c>
      <c r="I30" s="159">
        <f>14200/10000</f>
        <v>1.42</v>
      </c>
      <c r="J30" s="146"/>
      <c r="K30" s="50"/>
      <c r="L30" s="50"/>
      <c r="M30" s="153">
        <v>1.42</v>
      </c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146"/>
      <c r="Y30" s="50"/>
    </row>
    <row r="31" ht="21" customHeight="1" spans="1:25">
      <c r="A31" s="152"/>
      <c r="B31" s="152"/>
      <c r="C31" s="152" t="s">
        <v>238</v>
      </c>
      <c r="D31" s="152" t="s">
        <v>84</v>
      </c>
      <c r="E31" s="152" t="s">
        <v>85</v>
      </c>
      <c r="F31" s="152">
        <v>30229</v>
      </c>
      <c r="G31" s="152" t="s">
        <v>239</v>
      </c>
      <c r="H31" s="153">
        <f>480/10000</f>
        <v>0.048</v>
      </c>
      <c r="I31" s="159">
        <f>480/10000</f>
        <v>0.048</v>
      </c>
      <c r="J31" s="146"/>
      <c r="K31" s="50"/>
      <c r="L31" s="50"/>
      <c r="M31" s="153">
        <v>0.048</v>
      </c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146"/>
      <c r="Y31" s="50"/>
    </row>
    <row r="32" ht="21" customHeight="1" spans="1:25">
      <c r="A32" s="152"/>
      <c r="B32" s="152" t="s">
        <v>240</v>
      </c>
      <c r="C32" s="152" t="s">
        <v>241</v>
      </c>
      <c r="D32" s="152"/>
      <c r="E32" s="152"/>
      <c r="F32" s="152"/>
      <c r="G32" s="152"/>
      <c r="H32" s="153"/>
      <c r="I32" s="159"/>
      <c r="J32" s="146"/>
      <c r="K32" s="50"/>
      <c r="L32" s="50"/>
      <c r="M32" s="153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146"/>
      <c r="Y32" s="50"/>
    </row>
    <row r="33" ht="21" customHeight="1" spans="1:25">
      <c r="A33" s="152"/>
      <c r="B33" s="152"/>
      <c r="C33" s="152" t="s">
        <v>242</v>
      </c>
      <c r="D33" s="152" t="s">
        <v>84</v>
      </c>
      <c r="E33" s="152" t="s">
        <v>85</v>
      </c>
      <c r="F33" s="152">
        <v>30199</v>
      </c>
      <c r="G33" s="152" t="s">
        <v>241</v>
      </c>
      <c r="H33" s="153">
        <f>57600/10000</f>
        <v>5.76</v>
      </c>
      <c r="I33" s="159">
        <f>57600/10000</f>
        <v>5.76</v>
      </c>
      <c r="J33" s="146"/>
      <c r="K33" s="50"/>
      <c r="L33" s="50"/>
      <c r="M33" s="153">
        <v>5.76</v>
      </c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146"/>
      <c r="Y33" s="50"/>
    </row>
    <row r="34" ht="21" customHeight="1" spans="1:25">
      <c r="A34" s="152"/>
      <c r="B34" s="152" t="s">
        <v>243</v>
      </c>
      <c r="C34" s="152" t="s">
        <v>244</v>
      </c>
      <c r="D34" s="152"/>
      <c r="E34" s="152"/>
      <c r="F34" s="152"/>
      <c r="G34" s="152"/>
      <c r="H34" s="153"/>
      <c r="I34" s="159"/>
      <c r="J34" s="146"/>
      <c r="K34" s="50"/>
      <c r="L34" s="50"/>
      <c r="M34" s="153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146"/>
      <c r="Y34" s="50"/>
    </row>
    <row r="35" ht="21" customHeight="1" spans="1:25">
      <c r="A35" s="152"/>
      <c r="B35" s="152"/>
      <c r="C35" s="152" t="s">
        <v>244</v>
      </c>
      <c r="D35" s="152" t="s">
        <v>84</v>
      </c>
      <c r="E35" s="152" t="s">
        <v>85</v>
      </c>
      <c r="F35" s="152">
        <v>30114</v>
      </c>
      <c r="G35" s="152" t="s">
        <v>245</v>
      </c>
      <c r="H35" s="153">
        <f>6000/10000</f>
        <v>0.6</v>
      </c>
      <c r="I35" s="159">
        <f>6000/10000</f>
        <v>0.6</v>
      </c>
      <c r="J35" s="146"/>
      <c r="K35" s="50"/>
      <c r="L35" s="50"/>
      <c r="M35" s="153">
        <v>0.6</v>
      </c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146"/>
      <c r="Y35" s="50"/>
    </row>
    <row r="36" ht="21" customHeight="1" spans="1:25">
      <c r="A36" s="152"/>
      <c r="B36" s="152" t="s">
        <v>246</v>
      </c>
      <c r="C36" s="152" t="s">
        <v>177</v>
      </c>
      <c r="D36" s="152"/>
      <c r="E36" s="152"/>
      <c r="F36" s="152"/>
      <c r="G36" s="152"/>
      <c r="H36" s="153"/>
      <c r="I36" s="159"/>
      <c r="J36" s="146"/>
      <c r="K36" s="50"/>
      <c r="L36" s="50"/>
      <c r="M36" s="153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146"/>
      <c r="Y36" s="50"/>
    </row>
    <row r="37" ht="21" customHeight="1" spans="1:25">
      <c r="A37" s="152"/>
      <c r="B37" s="152"/>
      <c r="C37" s="152" t="s">
        <v>247</v>
      </c>
      <c r="D37" s="152" t="s">
        <v>84</v>
      </c>
      <c r="E37" s="152" t="s">
        <v>85</v>
      </c>
      <c r="F37" s="152">
        <v>30217</v>
      </c>
      <c r="G37" s="152" t="s">
        <v>177</v>
      </c>
      <c r="H37" s="153">
        <f>10000/10000</f>
        <v>1</v>
      </c>
      <c r="I37" s="159">
        <f>10000/10000</f>
        <v>1</v>
      </c>
      <c r="J37" s="146"/>
      <c r="K37" s="50"/>
      <c r="L37" s="50"/>
      <c r="M37" s="153">
        <v>1</v>
      </c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146"/>
      <c r="Y37" s="50"/>
    </row>
    <row r="38" ht="21" customHeight="1" spans="1:25">
      <c r="A38" s="152"/>
      <c r="B38" s="152" t="s">
        <v>248</v>
      </c>
      <c r="C38" s="152" t="s">
        <v>249</v>
      </c>
      <c r="D38" s="152"/>
      <c r="E38" s="152"/>
      <c r="F38" s="152"/>
      <c r="G38" s="152"/>
      <c r="H38" s="153"/>
      <c r="I38" s="159"/>
      <c r="J38" s="146"/>
      <c r="K38" s="50"/>
      <c r="L38" s="50"/>
      <c r="M38" s="153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146"/>
      <c r="Y38" s="50"/>
    </row>
    <row r="39" ht="21" customHeight="1" spans="1:25">
      <c r="A39" s="152"/>
      <c r="B39" s="152"/>
      <c r="C39" s="152" t="s">
        <v>249</v>
      </c>
      <c r="D39" s="152" t="s">
        <v>84</v>
      </c>
      <c r="E39" s="152" t="s">
        <v>85</v>
      </c>
      <c r="F39" s="152">
        <v>30107</v>
      </c>
      <c r="G39" s="152" t="s">
        <v>209</v>
      </c>
      <c r="H39" s="153">
        <f>55000/10000</f>
        <v>5.5</v>
      </c>
      <c r="I39" s="159">
        <f>55000/10000</f>
        <v>5.5</v>
      </c>
      <c r="J39" s="146"/>
      <c r="K39" s="50"/>
      <c r="L39" s="50"/>
      <c r="M39" s="153">
        <v>5.5</v>
      </c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146"/>
      <c r="Y39" s="50"/>
    </row>
    <row r="40" ht="27.75" customHeight="1" spans="1:25">
      <c r="A40" s="23"/>
      <c r="B40" s="23" t="s">
        <v>250</v>
      </c>
      <c r="C40" s="23" t="s">
        <v>251</v>
      </c>
      <c r="D40" s="23"/>
      <c r="E40" s="23"/>
      <c r="F40" s="23"/>
      <c r="G40" s="23"/>
      <c r="H40" s="153"/>
      <c r="I40" s="159"/>
      <c r="J40" s="146"/>
      <c r="K40" s="50"/>
      <c r="L40" s="50"/>
      <c r="M40" s="153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146"/>
      <c r="Y40" s="50"/>
    </row>
    <row r="41" ht="18" customHeight="1" spans="1:25">
      <c r="A41" s="23"/>
      <c r="B41" s="23"/>
      <c r="C41" s="23" t="s">
        <v>251</v>
      </c>
      <c r="D41" s="23" t="s">
        <v>84</v>
      </c>
      <c r="E41" s="23" t="s">
        <v>85</v>
      </c>
      <c r="F41" s="23" t="s">
        <v>208</v>
      </c>
      <c r="G41" s="23" t="s">
        <v>209</v>
      </c>
      <c r="H41" s="153">
        <f>124200/10000</f>
        <v>12.42</v>
      </c>
      <c r="I41" s="159">
        <f>124200/10000</f>
        <v>12.42</v>
      </c>
      <c r="J41" s="146"/>
      <c r="K41" s="50"/>
      <c r="L41" s="50"/>
      <c r="M41" s="153">
        <v>12.42</v>
      </c>
      <c r="N41" s="50" t="s">
        <v>70</v>
      </c>
      <c r="O41" s="50" t="s">
        <v>70</v>
      </c>
      <c r="P41" s="50" t="s">
        <v>70</v>
      </c>
      <c r="Q41" s="50" t="s">
        <v>70</v>
      </c>
      <c r="R41" s="50" t="s">
        <v>70</v>
      </c>
      <c r="S41" s="50" t="s">
        <v>70</v>
      </c>
      <c r="T41" s="50" t="s">
        <v>70</v>
      </c>
      <c r="U41" s="50" t="s">
        <v>70</v>
      </c>
      <c r="V41" s="50" t="s">
        <v>70</v>
      </c>
      <c r="W41" s="50" t="s">
        <v>70</v>
      </c>
      <c r="X41" s="146" t="s">
        <v>70</v>
      </c>
      <c r="Y41" s="50" t="s">
        <v>70</v>
      </c>
    </row>
    <row r="42" ht="18" customHeight="1" spans="1:25">
      <c r="A42" s="154" t="s">
        <v>54</v>
      </c>
      <c r="B42" s="155"/>
      <c r="C42" s="23"/>
      <c r="D42" s="23"/>
      <c r="E42" s="23"/>
      <c r="F42" s="23"/>
      <c r="G42" s="23"/>
      <c r="H42" s="153">
        <f>1323458.58/10000</f>
        <v>132.345858</v>
      </c>
      <c r="I42" s="159">
        <f>1323458.58/10000</f>
        <v>132.345858</v>
      </c>
      <c r="J42" s="146"/>
      <c r="K42" s="50"/>
      <c r="L42" s="50"/>
      <c r="M42" s="153">
        <v>132.345858</v>
      </c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146"/>
      <c r="Y42" s="50"/>
    </row>
  </sheetData>
  <mergeCells count="31">
    <mergeCell ref="A2:Y2"/>
    <mergeCell ref="A3:G3"/>
    <mergeCell ref="H4:Y4"/>
    <mergeCell ref="I5:N5"/>
    <mergeCell ref="O5:Q5"/>
    <mergeCell ref="S5:Y5"/>
    <mergeCell ref="I6:J6"/>
    <mergeCell ref="A42:B42"/>
    <mergeCell ref="A4:A7"/>
    <mergeCell ref="B4:B7"/>
    <mergeCell ref="C4:C7"/>
    <mergeCell ref="D4:D7"/>
    <mergeCell ref="E4:E7"/>
    <mergeCell ref="F4:F7"/>
    <mergeCell ref="G4:G7"/>
    <mergeCell ref="H5:H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  <mergeCell ref="Y6:Y7"/>
  </mergeCells>
  <printOptions horizontalCentered="1"/>
  <pageMargins left="0.385416666666667" right="0.385416666666667" top="0.583333333333333" bottom="0.583333333333333" header="0.5" footer="0.5"/>
  <pageSetup paperSize="9" scale="57" orientation="landscape" useFirstPageNumber="1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X14"/>
  <sheetViews>
    <sheetView workbookViewId="0">
      <selection activeCell="B9" sqref="B9"/>
    </sheetView>
  </sheetViews>
  <sheetFormatPr defaultColWidth="9.14285714285714" defaultRowHeight="14.25" customHeight="1"/>
  <cols>
    <col min="1" max="1" width="16.4285714285714" style="1" customWidth="1"/>
    <col min="2" max="2" width="20.2857142857143" style="1" customWidth="1"/>
    <col min="3" max="3" width="32.8571428571429" style="1" customWidth="1"/>
    <col min="4" max="4" width="23.8571428571429" style="1" customWidth="1"/>
    <col min="5" max="5" width="11.1428571428571" style="1" customWidth="1"/>
    <col min="6" max="6" width="17.7142857142857" style="1" customWidth="1"/>
    <col min="7" max="7" width="9.85714285714286" style="1" customWidth="1"/>
    <col min="8" max="8" width="19.7142857142857" style="1" customWidth="1"/>
    <col min="9" max="9" width="10.7142857142857" style="1" customWidth="1"/>
    <col min="10" max="10" width="12.5714285714286" style="1" customWidth="1"/>
    <col min="11" max="11" width="11" style="1" customWidth="1"/>
    <col min="12" max="14" width="12.2857142857143" style="1" customWidth="1"/>
    <col min="15" max="15" width="12.7142857142857" style="1" customWidth="1"/>
    <col min="16" max="17" width="11.1428571428571" style="1" customWidth="1"/>
    <col min="18" max="18" width="9.14285714285714" style="1" customWidth="1"/>
    <col min="19" max="19" width="10.2857142857143" style="1" customWidth="1"/>
    <col min="20" max="21" width="11.8571428571429" style="1" customWidth="1"/>
    <col min="22" max="22" width="11.7142857142857" style="1" customWidth="1"/>
    <col min="23" max="24" width="10.2857142857143" style="1" customWidth="1"/>
    <col min="25" max="25" width="9.14285714285714" style="1" customWidth="1"/>
    <col min="26" max="16384" width="9.14285714285714" style="1"/>
  </cols>
  <sheetData>
    <row r="1" ht="13.5" customHeight="1" spans="2:24">
      <c r="B1" s="140"/>
      <c r="E1" s="2"/>
      <c r="F1" s="2"/>
      <c r="G1" s="2"/>
      <c r="H1" s="2"/>
      <c r="I1" s="3"/>
      <c r="J1" s="3"/>
      <c r="K1" s="3"/>
      <c r="L1" s="3"/>
      <c r="M1" s="3"/>
      <c r="N1" s="3"/>
      <c r="O1" s="3"/>
      <c r="P1" s="3"/>
      <c r="Q1" s="3"/>
      <c r="U1" s="140"/>
      <c r="W1" s="38"/>
      <c r="X1" s="38" t="s">
        <v>252</v>
      </c>
    </row>
    <row r="2" ht="27.75" customHeight="1" spans="1:24">
      <c r="A2" s="5" t="s">
        <v>253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ht="13.5" customHeight="1" spans="1:24">
      <c r="A3" s="6" t="s">
        <v>3</v>
      </c>
      <c r="B3" s="7"/>
      <c r="C3" s="7"/>
      <c r="D3" s="7"/>
      <c r="E3" s="7"/>
      <c r="F3" s="7"/>
      <c r="G3" s="7"/>
      <c r="H3" s="7"/>
      <c r="I3" s="8"/>
      <c r="J3" s="8"/>
      <c r="K3" s="8"/>
      <c r="L3" s="8"/>
      <c r="M3" s="8"/>
      <c r="N3" s="8"/>
      <c r="O3" s="8"/>
      <c r="P3" s="8"/>
      <c r="Q3" s="8"/>
      <c r="U3" s="140"/>
      <c r="W3" s="109"/>
      <c r="X3" s="109" t="s">
        <v>173</v>
      </c>
    </row>
    <row r="4" ht="21.75" customHeight="1" spans="1:24">
      <c r="A4" s="10" t="s">
        <v>254</v>
      </c>
      <c r="B4" s="11" t="s">
        <v>183</v>
      </c>
      <c r="C4" s="10" t="s">
        <v>184</v>
      </c>
      <c r="D4" s="10" t="s">
        <v>182</v>
      </c>
      <c r="E4" s="11" t="s">
        <v>185</v>
      </c>
      <c r="F4" s="11" t="s">
        <v>186</v>
      </c>
      <c r="G4" s="11" t="s">
        <v>255</v>
      </c>
      <c r="H4" s="11" t="s">
        <v>256</v>
      </c>
      <c r="I4" s="17" t="s">
        <v>54</v>
      </c>
      <c r="J4" s="12" t="s">
        <v>257</v>
      </c>
      <c r="K4" s="13"/>
      <c r="L4" s="13"/>
      <c r="M4" s="14"/>
      <c r="N4" s="12" t="s">
        <v>191</v>
      </c>
      <c r="O4" s="13"/>
      <c r="P4" s="14"/>
      <c r="Q4" s="11" t="s">
        <v>60</v>
      </c>
      <c r="R4" s="12" t="s">
        <v>61</v>
      </c>
      <c r="S4" s="13"/>
      <c r="T4" s="13"/>
      <c r="U4" s="13"/>
      <c r="V4" s="13"/>
      <c r="W4" s="13"/>
      <c r="X4" s="14"/>
    </row>
    <row r="5" ht="21.75" customHeight="1" spans="1:24">
      <c r="A5" s="15"/>
      <c r="B5" s="30"/>
      <c r="C5" s="15"/>
      <c r="D5" s="15"/>
      <c r="E5" s="16"/>
      <c r="F5" s="16"/>
      <c r="G5" s="16"/>
      <c r="H5" s="16"/>
      <c r="I5" s="30"/>
      <c r="J5" s="141" t="s">
        <v>57</v>
      </c>
      <c r="K5" s="142"/>
      <c r="L5" s="11" t="s">
        <v>58</v>
      </c>
      <c r="M5" s="11" t="s">
        <v>59</v>
      </c>
      <c r="N5" s="11" t="s">
        <v>57</v>
      </c>
      <c r="O5" s="11" t="s">
        <v>58</v>
      </c>
      <c r="P5" s="11" t="s">
        <v>59</v>
      </c>
      <c r="Q5" s="16"/>
      <c r="R5" s="11" t="s">
        <v>56</v>
      </c>
      <c r="S5" s="11" t="s">
        <v>62</v>
      </c>
      <c r="T5" s="11" t="s">
        <v>197</v>
      </c>
      <c r="U5" s="11" t="s">
        <v>64</v>
      </c>
      <c r="V5" s="11" t="s">
        <v>65</v>
      </c>
      <c r="W5" s="11" t="s">
        <v>66</v>
      </c>
      <c r="X5" s="11" t="s">
        <v>67</v>
      </c>
    </row>
    <row r="6" ht="21" customHeight="1" spans="1:24">
      <c r="A6" s="30"/>
      <c r="B6" s="30"/>
      <c r="C6" s="30"/>
      <c r="D6" s="30"/>
      <c r="E6" s="30"/>
      <c r="F6" s="30"/>
      <c r="G6" s="30"/>
      <c r="H6" s="30"/>
      <c r="I6" s="30"/>
      <c r="J6" s="143" t="s">
        <v>56</v>
      </c>
      <c r="K6" s="83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16"/>
      <c r="X6" s="30"/>
    </row>
    <row r="7" ht="39.75" customHeight="1" spans="1:24">
      <c r="A7" s="18"/>
      <c r="B7" s="20"/>
      <c r="C7" s="18"/>
      <c r="D7" s="18"/>
      <c r="E7" s="19"/>
      <c r="F7" s="19"/>
      <c r="G7" s="19"/>
      <c r="H7" s="19"/>
      <c r="I7" s="20"/>
      <c r="J7" s="44" t="s">
        <v>56</v>
      </c>
      <c r="K7" s="44" t="s">
        <v>258</v>
      </c>
      <c r="L7" s="19"/>
      <c r="M7" s="19"/>
      <c r="N7" s="19"/>
      <c r="O7" s="19"/>
      <c r="P7" s="19"/>
      <c r="Q7" s="19"/>
      <c r="R7" s="19"/>
      <c r="S7" s="19"/>
      <c r="T7" s="19"/>
      <c r="U7" s="20"/>
      <c r="V7" s="19"/>
      <c r="W7" s="19"/>
      <c r="X7" s="19"/>
    </row>
    <row r="8" ht="15" customHeight="1" spans="1:24">
      <c r="A8" s="21">
        <v>1</v>
      </c>
      <c r="B8" s="21">
        <v>2</v>
      </c>
      <c r="C8" s="21">
        <v>3</v>
      </c>
      <c r="D8" s="21">
        <v>4</v>
      </c>
      <c r="E8" s="21">
        <v>5</v>
      </c>
      <c r="F8" s="21">
        <v>6</v>
      </c>
      <c r="G8" s="21">
        <v>7</v>
      </c>
      <c r="H8" s="21">
        <v>8</v>
      </c>
      <c r="I8" s="21">
        <v>9</v>
      </c>
      <c r="J8" s="21">
        <v>10</v>
      </c>
      <c r="K8" s="21">
        <v>11</v>
      </c>
      <c r="L8" s="22">
        <v>12</v>
      </c>
      <c r="M8" s="22">
        <v>13</v>
      </c>
      <c r="N8" s="22">
        <v>14</v>
      </c>
      <c r="O8" s="22">
        <v>15</v>
      </c>
      <c r="P8" s="22">
        <v>16</v>
      </c>
      <c r="Q8" s="22">
        <v>17</v>
      </c>
      <c r="R8" s="22">
        <v>18</v>
      </c>
      <c r="S8" s="22">
        <v>19</v>
      </c>
      <c r="T8" s="22">
        <v>20</v>
      </c>
      <c r="U8" s="21">
        <v>21</v>
      </c>
      <c r="V8" s="21">
        <v>22</v>
      </c>
      <c r="W8" s="22">
        <v>23</v>
      </c>
      <c r="X8" s="21">
        <v>24</v>
      </c>
    </row>
    <row r="9" s="36" customFormat="1" ht="25.25" customHeight="1" spans="1:24">
      <c r="A9" s="23" t="s">
        <v>259</v>
      </c>
      <c r="B9" s="246" t="s">
        <v>260</v>
      </c>
      <c r="C9" s="23" t="s">
        <v>261</v>
      </c>
      <c r="D9" s="23" t="s">
        <v>69</v>
      </c>
      <c r="E9" s="23"/>
      <c r="F9" s="23"/>
      <c r="G9" s="23"/>
      <c r="H9" s="23"/>
      <c r="I9" s="144"/>
      <c r="J9" s="144"/>
      <c r="K9" s="26"/>
      <c r="L9" s="26" t="s">
        <v>70</v>
      </c>
      <c r="M9" s="26" t="s">
        <v>70</v>
      </c>
      <c r="N9" s="50" t="s">
        <v>70</v>
      </c>
      <c r="O9" s="50" t="s">
        <v>70</v>
      </c>
      <c r="P9" s="26"/>
      <c r="Q9" s="26" t="s">
        <v>70</v>
      </c>
      <c r="R9" s="26" t="s">
        <v>70</v>
      </c>
      <c r="S9" s="26" t="s">
        <v>70</v>
      </c>
      <c r="T9" s="26" t="s">
        <v>70</v>
      </c>
      <c r="U9" s="50" t="s">
        <v>70</v>
      </c>
      <c r="V9" s="26" t="s">
        <v>70</v>
      </c>
      <c r="W9" s="146" t="s">
        <v>70</v>
      </c>
      <c r="X9" s="26" t="s">
        <v>70</v>
      </c>
    </row>
    <row r="10" s="36" customFormat="1" ht="25.25" customHeight="1" spans="1:24">
      <c r="A10" s="23"/>
      <c r="B10" s="23"/>
      <c r="C10" s="23" t="s">
        <v>262</v>
      </c>
      <c r="D10" s="23"/>
      <c r="E10" s="23" t="s">
        <v>86</v>
      </c>
      <c r="F10" s="23" t="s">
        <v>87</v>
      </c>
      <c r="G10" s="23" t="s">
        <v>263</v>
      </c>
      <c r="H10" s="23" t="s">
        <v>237</v>
      </c>
      <c r="I10" s="144">
        <f>30000/10000</f>
        <v>3</v>
      </c>
      <c r="J10" s="144">
        <f>30000/10000</f>
        <v>3</v>
      </c>
      <c r="K10" s="144">
        <f>30000/10000</f>
        <v>3</v>
      </c>
      <c r="L10" s="26"/>
      <c r="M10" s="26"/>
      <c r="N10" s="50"/>
      <c r="O10" s="50"/>
      <c r="P10" s="26"/>
      <c r="Q10" s="26"/>
      <c r="R10" s="26"/>
      <c r="S10" s="26"/>
      <c r="T10" s="26"/>
      <c r="U10" s="50"/>
      <c r="V10" s="26"/>
      <c r="W10" s="146"/>
      <c r="X10" s="26"/>
    </row>
    <row r="11" s="36" customFormat="1" ht="25.25" customHeight="1" spans="1:24">
      <c r="A11" s="23"/>
      <c r="B11" s="23"/>
      <c r="C11" s="23" t="s">
        <v>262</v>
      </c>
      <c r="D11" s="23"/>
      <c r="E11" s="23" t="s">
        <v>86</v>
      </c>
      <c r="F11" s="23" t="s">
        <v>87</v>
      </c>
      <c r="G11" s="23" t="s">
        <v>264</v>
      </c>
      <c r="H11" s="23" t="s">
        <v>235</v>
      </c>
      <c r="I11" s="144">
        <f>25000/10000</f>
        <v>2.5</v>
      </c>
      <c r="J11" s="144">
        <f>25000/10000</f>
        <v>2.5</v>
      </c>
      <c r="K11" s="144">
        <f>25000/10000</f>
        <v>2.5</v>
      </c>
      <c r="L11" s="26"/>
      <c r="M11" s="26"/>
      <c r="N11" s="50"/>
      <c r="O11" s="50"/>
      <c r="P11" s="26"/>
      <c r="Q11" s="26"/>
      <c r="R11" s="26"/>
      <c r="S11" s="26"/>
      <c r="T11" s="26"/>
      <c r="U11" s="50"/>
      <c r="V11" s="26"/>
      <c r="W11" s="146"/>
      <c r="X11" s="26"/>
    </row>
    <row r="12" s="36" customFormat="1" ht="25.25" customHeight="1" spans="1:24">
      <c r="A12" s="23"/>
      <c r="B12" s="23"/>
      <c r="C12" s="23" t="s">
        <v>262</v>
      </c>
      <c r="D12" s="23"/>
      <c r="E12" s="23" t="s">
        <v>86</v>
      </c>
      <c r="F12" s="23" t="s">
        <v>87</v>
      </c>
      <c r="G12" s="23" t="s">
        <v>265</v>
      </c>
      <c r="H12" s="23" t="s">
        <v>177</v>
      </c>
      <c r="I12" s="144">
        <f>10000/10000</f>
        <v>1</v>
      </c>
      <c r="J12" s="144">
        <f>10000/10000</f>
        <v>1</v>
      </c>
      <c r="K12" s="144">
        <f>10000/10000</f>
        <v>1</v>
      </c>
      <c r="L12" s="26"/>
      <c r="M12" s="26"/>
      <c r="N12" s="50"/>
      <c r="O12" s="50"/>
      <c r="P12" s="26"/>
      <c r="Q12" s="26"/>
      <c r="R12" s="26"/>
      <c r="S12" s="26"/>
      <c r="T12" s="26"/>
      <c r="U12" s="50"/>
      <c r="V12" s="26"/>
      <c r="W12" s="146"/>
      <c r="X12" s="26"/>
    </row>
    <row r="13" s="36" customFormat="1" ht="25.25" customHeight="1" spans="1:24">
      <c r="A13" s="23"/>
      <c r="B13" s="23"/>
      <c r="C13" s="23" t="s">
        <v>262</v>
      </c>
      <c r="D13" s="23"/>
      <c r="E13" s="23" t="s">
        <v>86</v>
      </c>
      <c r="F13" s="23" t="s">
        <v>87</v>
      </c>
      <c r="G13" s="23">
        <v>30227</v>
      </c>
      <c r="H13" s="23" t="s">
        <v>266</v>
      </c>
      <c r="I13" s="144">
        <f>35000/10000</f>
        <v>3.5</v>
      </c>
      <c r="J13" s="144">
        <f>35000/10000</f>
        <v>3.5</v>
      </c>
      <c r="K13" s="144">
        <f>35000/10000</f>
        <v>3.5</v>
      </c>
      <c r="L13" s="26"/>
      <c r="M13" s="26"/>
      <c r="N13" s="50"/>
      <c r="O13" s="50"/>
      <c r="P13" s="26"/>
      <c r="Q13" s="26"/>
      <c r="R13" s="26"/>
      <c r="S13" s="26"/>
      <c r="T13" s="26"/>
      <c r="U13" s="50"/>
      <c r="V13" s="26"/>
      <c r="W13" s="146"/>
      <c r="X13" s="26"/>
    </row>
    <row r="14" ht="18.75" customHeight="1" spans="1:24">
      <c r="A14" s="33" t="s">
        <v>98</v>
      </c>
      <c r="B14" s="34"/>
      <c r="C14" s="34"/>
      <c r="D14" s="34"/>
      <c r="E14" s="34"/>
      <c r="F14" s="34"/>
      <c r="G14" s="34"/>
      <c r="H14" s="35"/>
      <c r="I14" s="144">
        <v>10</v>
      </c>
      <c r="J14" s="144">
        <v>10</v>
      </c>
      <c r="K14" s="145">
        <v>10</v>
      </c>
      <c r="L14" s="26" t="s">
        <v>70</v>
      </c>
      <c r="M14" s="26" t="s">
        <v>70</v>
      </c>
      <c r="N14" s="26" t="s">
        <v>70</v>
      </c>
      <c r="O14" s="26" t="s">
        <v>70</v>
      </c>
      <c r="P14" s="26"/>
      <c r="Q14" s="26" t="s">
        <v>70</v>
      </c>
      <c r="R14" s="26" t="s">
        <v>70</v>
      </c>
      <c r="S14" s="26" t="s">
        <v>70</v>
      </c>
      <c r="T14" s="26" t="s">
        <v>70</v>
      </c>
      <c r="U14" s="146" t="s">
        <v>70</v>
      </c>
      <c r="V14" s="26" t="s">
        <v>70</v>
      </c>
      <c r="W14" s="146" t="s">
        <v>70</v>
      </c>
      <c r="X14" s="26" t="s">
        <v>70</v>
      </c>
    </row>
  </sheetData>
  <mergeCells count="29">
    <mergeCell ref="A2:X2"/>
    <mergeCell ref="A3:H3"/>
    <mergeCell ref="J4:M4"/>
    <mergeCell ref="N4:P4"/>
    <mergeCell ref="R4:X4"/>
    <mergeCell ref="A14:H14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X5:X7"/>
    <mergeCell ref="J5:K6"/>
  </mergeCells>
  <printOptions horizontalCentered="1"/>
  <pageMargins left="0.385416666666667" right="0.385416666666667" top="0.583333333333333" bottom="0.583333333333333" header="0.5" footer="0.5"/>
  <pageSetup paperSize="9" scale="57" orientation="landscape" useFirstPageNumber="1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28"/>
  <sheetViews>
    <sheetView topLeftCell="C1" workbookViewId="0">
      <selection activeCell="E12" sqref="E12"/>
    </sheetView>
  </sheetViews>
  <sheetFormatPr defaultColWidth="9.14285714285714" defaultRowHeight="12" customHeight="1"/>
  <cols>
    <col min="1" max="1" width="30.2857142857143" style="36" customWidth="1"/>
    <col min="2" max="2" width="30.2857142857143" style="37" customWidth="1"/>
    <col min="3" max="6" width="30.2857142857143" style="36" customWidth="1"/>
    <col min="7" max="7" width="11.2857142857143" style="37" customWidth="1"/>
    <col min="8" max="8" width="13.1428571428571" style="36" customWidth="1"/>
    <col min="9" max="10" width="12.4285714285714" style="37" customWidth="1"/>
    <col min="11" max="11" width="42.5714285714286" style="36" customWidth="1"/>
    <col min="12" max="12" width="9.14285714285714" style="37" customWidth="1"/>
    <col min="13" max="16384" width="9.14285714285714" style="37"/>
  </cols>
  <sheetData>
    <row r="1" ht="15" customHeight="1" spans="11:11">
      <c r="K1" s="91" t="s">
        <v>267</v>
      </c>
    </row>
    <row r="2" ht="28.5" customHeight="1" spans="1:11">
      <c r="A2" s="51" t="s">
        <v>268</v>
      </c>
      <c r="B2" s="52"/>
      <c r="C2" s="5"/>
      <c r="D2" s="5"/>
      <c r="E2" s="5"/>
      <c r="F2" s="5"/>
      <c r="G2" s="52"/>
      <c r="H2" s="5"/>
      <c r="I2" s="52"/>
      <c r="J2" s="52"/>
      <c r="K2" s="5"/>
    </row>
    <row r="3" ht="17.25" customHeight="1" spans="1:2">
      <c r="A3" s="53" t="s">
        <v>3</v>
      </c>
      <c r="B3" s="54"/>
    </row>
    <row r="4" ht="44.25" customHeight="1" spans="1:11">
      <c r="A4" s="44" t="s">
        <v>269</v>
      </c>
      <c r="B4" s="55" t="s">
        <v>183</v>
      </c>
      <c r="C4" s="44" t="s">
        <v>270</v>
      </c>
      <c r="D4" s="44" t="s">
        <v>271</v>
      </c>
      <c r="E4" s="44" t="s">
        <v>272</v>
      </c>
      <c r="F4" s="44" t="s">
        <v>273</v>
      </c>
      <c r="G4" s="55" t="s">
        <v>274</v>
      </c>
      <c r="H4" s="44" t="s">
        <v>275</v>
      </c>
      <c r="I4" s="55" t="s">
        <v>276</v>
      </c>
      <c r="J4" s="55" t="s">
        <v>277</v>
      </c>
      <c r="K4" s="44" t="s">
        <v>278</v>
      </c>
    </row>
    <row r="5" ht="14.25" customHeight="1" spans="1:11">
      <c r="A5" s="44">
        <v>1</v>
      </c>
      <c r="B5" s="55">
        <v>2</v>
      </c>
      <c r="C5" s="44">
        <v>3</v>
      </c>
      <c r="D5" s="44">
        <v>4</v>
      </c>
      <c r="E5" s="44">
        <v>5</v>
      </c>
      <c r="F5" s="44">
        <v>6</v>
      </c>
      <c r="G5" s="55">
        <v>7</v>
      </c>
      <c r="H5" s="44">
        <v>8</v>
      </c>
      <c r="I5" s="55">
        <v>9</v>
      </c>
      <c r="J5" s="55">
        <v>10</v>
      </c>
      <c r="K5" s="44">
        <v>11</v>
      </c>
    </row>
    <row r="6" s="128" customFormat="1" ht="26.25" customHeight="1" spans="1:11">
      <c r="A6" s="129" t="s">
        <v>69</v>
      </c>
      <c r="B6" s="129"/>
      <c r="C6" s="130"/>
      <c r="D6" s="130"/>
      <c r="E6" s="130"/>
      <c r="F6" s="130"/>
      <c r="G6" s="131"/>
      <c r="H6" s="130"/>
      <c r="I6" s="131"/>
      <c r="J6" s="131"/>
      <c r="K6" s="130"/>
    </row>
    <row r="7" s="128" customFormat="1" ht="26.25" customHeight="1" spans="1:11">
      <c r="A7" s="132" t="s">
        <v>279</v>
      </c>
      <c r="B7" s="247" t="s">
        <v>260</v>
      </c>
      <c r="C7" s="134" t="s">
        <v>280</v>
      </c>
      <c r="D7" s="131" t="s">
        <v>281</v>
      </c>
      <c r="E7" s="131" t="s">
        <v>282</v>
      </c>
      <c r="F7" s="131" t="s">
        <v>283</v>
      </c>
      <c r="G7" s="131" t="s">
        <v>284</v>
      </c>
      <c r="H7" s="131" t="s">
        <v>143</v>
      </c>
      <c r="I7" s="131" t="s">
        <v>285</v>
      </c>
      <c r="J7" s="131" t="s">
        <v>286</v>
      </c>
      <c r="K7" s="139" t="s">
        <v>287</v>
      </c>
    </row>
    <row r="8" s="128" customFormat="1" ht="26.25" customHeight="1" spans="1:11">
      <c r="A8" s="135"/>
      <c r="B8" s="136"/>
      <c r="C8" s="135"/>
      <c r="D8" s="131" t="s">
        <v>281</v>
      </c>
      <c r="E8" s="131" t="s">
        <v>282</v>
      </c>
      <c r="F8" s="131" t="s">
        <v>288</v>
      </c>
      <c r="G8" s="131" t="s">
        <v>284</v>
      </c>
      <c r="H8" s="131" t="s">
        <v>140</v>
      </c>
      <c r="I8" s="131" t="s">
        <v>285</v>
      </c>
      <c r="J8" s="131" t="s">
        <v>286</v>
      </c>
      <c r="K8" s="139" t="s">
        <v>289</v>
      </c>
    </row>
    <row r="9" s="128" customFormat="1" ht="26.25" customHeight="1" spans="1:11">
      <c r="A9" s="135"/>
      <c r="B9" s="136"/>
      <c r="C9" s="135"/>
      <c r="D9" s="131" t="s">
        <v>281</v>
      </c>
      <c r="E9" s="131" t="s">
        <v>282</v>
      </c>
      <c r="F9" s="131" t="s">
        <v>290</v>
      </c>
      <c r="G9" s="131" t="s">
        <v>284</v>
      </c>
      <c r="H9" s="131" t="s">
        <v>291</v>
      </c>
      <c r="I9" s="131" t="s">
        <v>285</v>
      </c>
      <c r="J9" s="131" t="s">
        <v>286</v>
      </c>
      <c r="K9" s="139" t="s">
        <v>292</v>
      </c>
    </row>
    <row r="10" s="128" customFormat="1" ht="26.25" customHeight="1" spans="1:11">
      <c r="A10" s="135"/>
      <c r="B10" s="136"/>
      <c r="C10" s="135"/>
      <c r="D10" s="131" t="s">
        <v>281</v>
      </c>
      <c r="E10" s="131" t="s">
        <v>282</v>
      </c>
      <c r="F10" s="131" t="s">
        <v>293</v>
      </c>
      <c r="G10" s="131" t="s">
        <v>284</v>
      </c>
      <c r="H10" s="131" t="s">
        <v>143</v>
      </c>
      <c r="I10" s="131" t="s">
        <v>285</v>
      </c>
      <c r="J10" s="131" t="s">
        <v>286</v>
      </c>
      <c r="K10" s="139" t="s">
        <v>294</v>
      </c>
    </row>
    <row r="11" s="128" customFormat="1" ht="26.25" customHeight="1" spans="1:11">
      <c r="A11" s="135"/>
      <c r="B11" s="136"/>
      <c r="C11" s="135"/>
      <c r="D11" s="131" t="s">
        <v>281</v>
      </c>
      <c r="E11" s="131" t="s">
        <v>282</v>
      </c>
      <c r="F11" s="131" t="s">
        <v>295</v>
      </c>
      <c r="G11" s="131" t="s">
        <v>284</v>
      </c>
      <c r="H11" s="131" t="s">
        <v>138</v>
      </c>
      <c r="I11" s="131" t="s">
        <v>285</v>
      </c>
      <c r="J11" s="131" t="s">
        <v>286</v>
      </c>
      <c r="K11" s="139" t="s">
        <v>296</v>
      </c>
    </row>
    <row r="12" s="128" customFormat="1" ht="26.25" customHeight="1" spans="1:11">
      <c r="A12" s="135"/>
      <c r="B12" s="136"/>
      <c r="C12" s="135"/>
      <c r="D12" s="131" t="s">
        <v>281</v>
      </c>
      <c r="E12" s="131" t="s">
        <v>297</v>
      </c>
      <c r="F12" s="131" t="s">
        <v>298</v>
      </c>
      <c r="G12" s="131" t="s">
        <v>284</v>
      </c>
      <c r="H12" s="131" t="s">
        <v>299</v>
      </c>
      <c r="I12" s="131" t="s">
        <v>300</v>
      </c>
      <c r="J12" s="131" t="s">
        <v>286</v>
      </c>
      <c r="K12" s="139" t="s">
        <v>301</v>
      </c>
    </row>
    <row r="13" s="128" customFormat="1" ht="26.25" customHeight="1" spans="1:11">
      <c r="A13" s="135"/>
      <c r="B13" s="136"/>
      <c r="C13" s="135"/>
      <c r="D13" s="131" t="s">
        <v>281</v>
      </c>
      <c r="E13" s="131" t="s">
        <v>297</v>
      </c>
      <c r="F13" s="131" t="s">
        <v>302</v>
      </c>
      <c r="G13" s="131" t="s">
        <v>284</v>
      </c>
      <c r="H13" s="131" t="s">
        <v>303</v>
      </c>
      <c r="I13" s="131" t="s">
        <v>300</v>
      </c>
      <c r="J13" s="131" t="s">
        <v>286</v>
      </c>
      <c r="K13" s="139" t="s">
        <v>304</v>
      </c>
    </row>
    <row r="14" s="128" customFormat="1" ht="26.25" customHeight="1" spans="1:11">
      <c r="A14" s="135"/>
      <c r="B14" s="136"/>
      <c r="C14" s="135"/>
      <c r="D14" s="131" t="s">
        <v>281</v>
      </c>
      <c r="E14" s="131" t="s">
        <v>305</v>
      </c>
      <c r="F14" s="131" t="s">
        <v>306</v>
      </c>
      <c r="G14" s="131" t="s">
        <v>307</v>
      </c>
      <c r="H14" s="131" t="s">
        <v>308</v>
      </c>
      <c r="I14" s="131" t="s">
        <v>309</v>
      </c>
      <c r="J14" s="131" t="s">
        <v>286</v>
      </c>
      <c r="K14" s="139" t="s">
        <v>310</v>
      </c>
    </row>
    <row r="15" s="128" customFormat="1" ht="26.25" customHeight="1" spans="1:11">
      <c r="A15" s="135"/>
      <c r="B15" s="136"/>
      <c r="C15" s="135"/>
      <c r="D15" s="131" t="s">
        <v>281</v>
      </c>
      <c r="E15" s="131" t="s">
        <v>305</v>
      </c>
      <c r="F15" s="131" t="s">
        <v>311</v>
      </c>
      <c r="G15" s="131" t="s">
        <v>307</v>
      </c>
      <c r="H15" s="131" t="s">
        <v>308</v>
      </c>
      <c r="I15" s="131" t="s">
        <v>309</v>
      </c>
      <c r="J15" s="131" t="s">
        <v>286</v>
      </c>
      <c r="K15" s="139" t="s">
        <v>312</v>
      </c>
    </row>
    <row r="16" s="128" customFormat="1" ht="26.25" customHeight="1" spans="1:11">
      <c r="A16" s="135"/>
      <c r="B16" s="136"/>
      <c r="C16" s="135"/>
      <c r="D16" s="131" t="s">
        <v>281</v>
      </c>
      <c r="E16" s="131" t="s">
        <v>305</v>
      </c>
      <c r="F16" s="131" t="s">
        <v>313</v>
      </c>
      <c r="G16" s="131" t="s">
        <v>307</v>
      </c>
      <c r="H16" s="131" t="s">
        <v>308</v>
      </c>
      <c r="I16" s="131" t="s">
        <v>309</v>
      </c>
      <c r="J16" s="131" t="s">
        <v>286</v>
      </c>
      <c r="K16" s="139" t="s">
        <v>314</v>
      </c>
    </row>
    <row r="17" s="128" customFormat="1" ht="26.25" customHeight="1" spans="1:11">
      <c r="A17" s="135"/>
      <c r="B17" s="136"/>
      <c r="C17" s="135"/>
      <c r="D17" s="131" t="s">
        <v>281</v>
      </c>
      <c r="E17" s="131" t="s">
        <v>305</v>
      </c>
      <c r="F17" s="131" t="s">
        <v>315</v>
      </c>
      <c r="G17" s="131" t="s">
        <v>307</v>
      </c>
      <c r="H17" s="131" t="s">
        <v>308</v>
      </c>
      <c r="I17" s="131" t="s">
        <v>309</v>
      </c>
      <c r="J17" s="131" t="s">
        <v>286</v>
      </c>
      <c r="K17" s="139" t="s">
        <v>316</v>
      </c>
    </row>
    <row r="18" s="128" customFormat="1" ht="26.25" customHeight="1" spans="1:11">
      <c r="A18" s="135"/>
      <c r="B18" s="136"/>
      <c r="C18" s="135"/>
      <c r="D18" s="131" t="s">
        <v>281</v>
      </c>
      <c r="E18" s="131" t="s">
        <v>305</v>
      </c>
      <c r="F18" s="131" t="s">
        <v>317</v>
      </c>
      <c r="G18" s="131" t="s">
        <v>307</v>
      </c>
      <c r="H18" s="131" t="s">
        <v>308</v>
      </c>
      <c r="I18" s="131" t="s">
        <v>309</v>
      </c>
      <c r="J18" s="131" t="s">
        <v>286</v>
      </c>
      <c r="K18" s="139" t="s">
        <v>318</v>
      </c>
    </row>
    <row r="19" s="128" customFormat="1" ht="26.25" customHeight="1" spans="1:11">
      <c r="A19" s="135"/>
      <c r="B19" s="136"/>
      <c r="C19" s="135"/>
      <c r="D19" s="131" t="s">
        <v>281</v>
      </c>
      <c r="E19" s="131" t="s">
        <v>319</v>
      </c>
      <c r="F19" s="131" t="s">
        <v>320</v>
      </c>
      <c r="G19" s="131" t="s">
        <v>321</v>
      </c>
      <c r="H19" s="131" t="s">
        <v>140</v>
      </c>
      <c r="I19" s="131" t="s">
        <v>322</v>
      </c>
      <c r="J19" s="131" t="s">
        <v>286</v>
      </c>
      <c r="K19" s="139" t="s">
        <v>323</v>
      </c>
    </row>
    <row r="20" s="128" customFormat="1" ht="26.25" customHeight="1" spans="1:11">
      <c r="A20" s="135"/>
      <c r="B20" s="136"/>
      <c r="C20" s="135"/>
      <c r="D20" s="131" t="s">
        <v>281</v>
      </c>
      <c r="E20" s="131" t="s">
        <v>319</v>
      </c>
      <c r="F20" s="131" t="s">
        <v>324</v>
      </c>
      <c r="G20" s="131" t="s">
        <v>321</v>
      </c>
      <c r="H20" s="131" t="s">
        <v>325</v>
      </c>
      <c r="I20" s="131" t="s">
        <v>322</v>
      </c>
      <c r="J20" s="131" t="s">
        <v>286</v>
      </c>
      <c r="K20" s="139" t="s">
        <v>326</v>
      </c>
    </row>
    <row r="21" s="128" customFormat="1" ht="26.25" customHeight="1" spans="1:11">
      <c r="A21" s="135"/>
      <c r="B21" s="136"/>
      <c r="C21" s="135"/>
      <c r="D21" s="131" t="s">
        <v>281</v>
      </c>
      <c r="E21" s="131" t="s">
        <v>319</v>
      </c>
      <c r="F21" s="131" t="s">
        <v>327</v>
      </c>
      <c r="G21" s="131" t="s">
        <v>321</v>
      </c>
      <c r="H21" s="131" t="s">
        <v>138</v>
      </c>
      <c r="I21" s="131" t="s">
        <v>322</v>
      </c>
      <c r="J21" s="131" t="s">
        <v>286</v>
      </c>
      <c r="K21" s="139" t="s">
        <v>328</v>
      </c>
    </row>
    <row r="22" s="128" customFormat="1" ht="26.25" customHeight="1" spans="1:11">
      <c r="A22" s="135"/>
      <c r="B22" s="136"/>
      <c r="C22" s="135"/>
      <c r="D22" s="131" t="s">
        <v>281</v>
      </c>
      <c r="E22" s="131" t="s">
        <v>319</v>
      </c>
      <c r="F22" s="131" t="s">
        <v>329</v>
      </c>
      <c r="G22" s="131" t="s">
        <v>321</v>
      </c>
      <c r="H22" s="131" t="s">
        <v>330</v>
      </c>
      <c r="I22" s="131" t="s">
        <v>322</v>
      </c>
      <c r="J22" s="131" t="s">
        <v>286</v>
      </c>
      <c r="K22" s="139" t="s">
        <v>331</v>
      </c>
    </row>
    <row r="23" s="128" customFormat="1" ht="26.25" customHeight="1" spans="1:11">
      <c r="A23" s="135"/>
      <c r="B23" s="136"/>
      <c r="C23" s="135"/>
      <c r="D23" s="131" t="s">
        <v>332</v>
      </c>
      <c r="E23" s="131" t="s">
        <v>333</v>
      </c>
      <c r="F23" s="131" t="s">
        <v>334</v>
      </c>
      <c r="G23" s="131" t="s">
        <v>307</v>
      </c>
      <c r="H23" s="131" t="s">
        <v>335</v>
      </c>
      <c r="I23" s="131" t="s">
        <v>309</v>
      </c>
      <c r="J23" s="131" t="s">
        <v>336</v>
      </c>
      <c r="K23" s="139" t="s">
        <v>337</v>
      </c>
    </row>
    <row r="24" s="128" customFormat="1" ht="26.25" customHeight="1" spans="1:11">
      <c r="A24" s="135"/>
      <c r="B24" s="136"/>
      <c r="C24" s="135"/>
      <c r="D24" s="131" t="s">
        <v>332</v>
      </c>
      <c r="E24" s="131" t="s">
        <v>333</v>
      </c>
      <c r="F24" s="131" t="s">
        <v>338</v>
      </c>
      <c r="G24" s="131" t="s">
        <v>307</v>
      </c>
      <c r="H24" s="131" t="s">
        <v>335</v>
      </c>
      <c r="I24" s="131" t="s">
        <v>309</v>
      </c>
      <c r="J24" s="131" t="s">
        <v>336</v>
      </c>
      <c r="K24" s="139" t="s">
        <v>339</v>
      </c>
    </row>
    <row r="25" s="128" customFormat="1" ht="26.25" customHeight="1" spans="1:11">
      <c r="A25" s="135"/>
      <c r="B25" s="136"/>
      <c r="C25" s="135"/>
      <c r="D25" s="131" t="s">
        <v>332</v>
      </c>
      <c r="E25" s="131" t="s">
        <v>340</v>
      </c>
      <c r="F25" s="131" t="s">
        <v>341</v>
      </c>
      <c r="G25" s="131" t="s">
        <v>307</v>
      </c>
      <c r="H25" s="131" t="s">
        <v>342</v>
      </c>
      <c r="I25" s="131" t="s">
        <v>309</v>
      </c>
      <c r="J25" s="131" t="s">
        <v>336</v>
      </c>
      <c r="K25" s="139" t="s">
        <v>343</v>
      </c>
    </row>
    <row r="26" s="128" customFormat="1" ht="26.25" customHeight="1" spans="1:11">
      <c r="A26" s="135"/>
      <c r="B26" s="136"/>
      <c r="C26" s="135"/>
      <c r="D26" s="131" t="s">
        <v>332</v>
      </c>
      <c r="E26" s="131" t="s">
        <v>344</v>
      </c>
      <c r="F26" s="131" t="s">
        <v>345</v>
      </c>
      <c r="G26" s="131" t="s">
        <v>307</v>
      </c>
      <c r="H26" s="131" t="s">
        <v>342</v>
      </c>
      <c r="I26" s="131" t="s">
        <v>309</v>
      </c>
      <c r="J26" s="131" t="s">
        <v>336</v>
      </c>
      <c r="K26" s="139" t="s">
        <v>346</v>
      </c>
    </row>
    <row r="27" s="128" customFormat="1" ht="26.25" customHeight="1" spans="1:11">
      <c r="A27" s="135"/>
      <c r="B27" s="136"/>
      <c r="C27" s="135"/>
      <c r="D27" s="131" t="s">
        <v>347</v>
      </c>
      <c r="E27" s="131" t="s">
        <v>348</v>
      </c>
      <c r="F27" s="131" t="s">
        <v>349</v>
      </c>
      <c r="G27" s="131" t="s">
        <v>284</v>
      </c>
      <c r="H27" s="131" t="s">
        <v>350</v>
      </c>
      <c r="I27" s="131" t="s">
        <v>300</v>
      </c>
      <c r="J27" s="131" t="s">
        <v>286</v>
      </c>
      <c r="K27" s="139" t="s">
        <v>351</v>
      </c>
    </row>
    <row r="28" s="128" customFormat="1" ht="26.25" customHeight="1" spans="1:11">
      <c r="A28" s="137"/>
      <c r="B28" s="138"/>
      <c r="C28" s="137"/>
      <c r="D28" s="131" t="s">
        <v>347</v>
      </c>
      <c r="E28" s="131" t="s">
        <v>348</v>
      </c>
      <c r="F28" s="131" t="s">
        <v>352</v>
      </c>
      <c r="G28" s="131" t="s">
        <v>284</v>
      </c>
      <c r="H28" s="131" t="s">
        <v>350</v>
      </c>
      <c r="I28" s="131" t="s">
        <v>300</v>
      </c>
      <c r="J28" s="131" t="s">
        <v>286</v>
      </c>
      <c r="K28" s="139" t="s">
        <v>353</v>
      </c>
    </row>
  </sheetData>
  <mergeCells count="5">
    <mergeCell ref="A2:K2"/>
    <mergeCell ref="A3:I3"/>
    <mergeCell ref="A7:A28"/>
    <mergeCell ref="B7:B28"/>
    <mergeCell ref="C7:C28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财政拨款收支预算总表02-1</vt:lpstr>
      <vt:lpstr>一般公共预算支出预算表02-2</vt:lpstr>
      <vt:lpstr>一般公共预算“三公”经费支出预算表03</vt:lpstr>
      <vt:lpstr>基本支出预算表04</vt:lpstr>
      <vt:lpstr>项目支出预算表05-1</vt:lpstr>
      <vt:lpstr>项目支出绩效目标表05-2</vt:lpstr>
      <vt:lpstr>政府性基金预算支出预算表06</vt:lpstr>
      <vt:lpstr>部门政府采购预算表07</vt:lpstr>
      <vt:lpstr>部门政府购买服务预算表08</vt:lpstr>
      <vt:lpstr>县对下转移支付预算表09-1</vt:lpstr>
      <vt:lpstr>县对下转移支付绩效目标表09-2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沉默</cp:lastModifiedBy>
  <dcterms:created xsi:type="dcterms:W3CDTF">2023-01-17T10:53:00Z</dcterms:created>
  <dcterms:modified xsi:type="dcterms:W3CDTF">2024-01-02T07:29:43Z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KSOReadingLayout">
    <vt:bool>true</vt:bool>
  </property>
  <property fmtid="{D5CDD505-2E9C-101B-9397-08002B2CF9AE}" pid="4" name="ICV">
    <vt:lpwstr>3A2B0A6492204C478EBB974858263535_13</vt:lpwstr>
  </property>
</Properties>
</file>