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3">'部门财政拨款收支预算总表02-1'!$1:$6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部门政府性基金预算支出预算表06!$1:$6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<sst xmlns="http://schemas.openxmlformats.org/spreadsheetml/2006/main" count="3769" uniqueCount="1026">
  <si>
    <t>预算01-1表</t>
  </si>
  <si>
    <t>2026年部门财务收支预算总表</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</si>
  <si>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</si>
  <si>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</si>
  <si>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</si>
  <si>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</si>
  <si>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</si>
  <si>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</si>
  <si>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</si>
  <si>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</si>
  <si>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</si>
  <si>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</si>
  <si>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</si>
  <si>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</si>
  <si>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</si>
  <si>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</si>
  <si>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</si>
  <si>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</si>
  <si>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</si>
  <si>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</si>
  <si>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</si>
  <si>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</si>
  <si>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</si>
  <si>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</si>
  <si>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</si>
  <si>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</si>
  <si>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</si>
  <si>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</si>
  <si>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</si>
  <si>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</si>
  <si>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</si>
  <si>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</si>
  <si>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</si>
  <si>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</si>
  <si>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</si>
  <si>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</si>
  <si>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</si>
  <si>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</si>
  <si>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</si>
  <si>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</si>
  <si>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</si>
  <si>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</si>
  <si>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</si>
  <si>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</si>
  <si>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</si>
  <si>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</si>
  <si>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</si>
  <si>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</si>
  <si>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</si>
  <si>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</si>
  <si>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</si>
  <si>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</si>
  <si>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</si>
  <si>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</si>
  <si>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</si>
  <si>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</si>
  <si>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</si>
  <si>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</si>
  <si>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</si>
  <si>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</si>
  <si>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</si>
  <si>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</si>
  <si>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</si>
  <si>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</si>
  <si>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</si>
  <si>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</si>
  <si>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</si>
  <si>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</si>
  <si>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</si>
  <si>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</si>
  <si>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</si>
  <si>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573001</t>
  </si>
  <si>
    <t>德钦县奔子栏镇人民政府</t>
  </si>
  <si>
    <t>预算01-3表</t>
  </si>
  <si>
    <t>2026年部门支出预算表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</si>
  <si>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</si>
  <si>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</si>
  <si>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</si>
  <si>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</si>
  <si>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</si>
  <si>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</si>
  <si>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</si>
  <si>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</si>
  <si>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</si>
  <si>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</si>
  <si>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</si>
  <si>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201</t>
  </si>
  <si>
    <t>一般公共服务支出</t>
  </si>
  <si>
    <t>20101</t>
  </si>
  <si>
    <t>2010101</t>
  </si>
  <si>
    <t>2010102</t>
  </si>
  <si>
    <t>2010104</t>
  </si>
  <si>
    <t>20103</t>
  </si>
  <si>
    <t>2010301</t>
  </si>
  <si>
    <t>2010302</t>
  </si>
  <si>
    <t>20106</t>
  </si>
  <si>
    <t>2010601</t>
  </si>
  <si>
    <t>20131</t>
  </si>
  <si>
    <t>2013101</t>
  </si>
  <si>
    <t>207</t>
  </si>
  <si>
    <t>文化旅游体育与传媒支出</t>
  </si>
  <si>
    <t>20701</t>
  </si>
  <si>
    <t>2070109</t>
  </si>
  <si>
    <t>208</t>
  </si>
  <si>
    <t>社会保障和就业支出</t>
  </si>
  <si>
    <t>20805</t>
  </si>
  <si>
    <t>2080505</t>
  </si>
  <si>
    <t>2080506</t>
  </si>
  <si>
    <t>20808</t>
  </si>
  <si>
    <t>2080801</t>
  </si>
  <si>
    <t>20810</t>
  </si>
  <si>
    <t>2081099</t>
  </si>
  <si>
    <t>210</t>
  </si>
  <si>
    <t>卫生健康支出</t>
  </si>
  <si>
    <t>21011</t>
  </si>
  <si>
    <t>2101101</t>
  </si>
  <si>
    <t>2101102</t>
  </si>
  <si>
    <t>2101103</t>
  </si>
  <si>
    <t>2101199</t>
  </si>
  <si>
    <t>211</t>
  </si>
  <si>
    <t>节能环保支出</t>
  </si>
  <si>
    <t>21101</t>
  </si>
  <si>
    <t>2110101</t>
  </si>
  <si>
    <t>212</t>
  </si>
  <si>
    <t>城乡社区支出</t>
  </si>
  <si>
    <t>21299</t>
  </si>
  <si>
    <t>2129999</t>
  </si>
  <si>
    <t>213</t>
  </si>
  <si>
    <t>农林水支出</t>
  </si>
  <si>
    <t>21301</t>
  </si>
  <si>
    <t>2130104</t>
  </si>
  <si>
    <t>2130199</t>
  </si>
  <si>
    <t>21302</t>
  </si>
  <si>
    <t>2130204</t>
  </si>
  <si>
    <t>21303</t>
  </si>
  <si>
    <t>2130304</t>
  </si>
  <si>
    <t>21307</t>
  </si>
  <si>
    <t>2130705</t>
  </si>
  <si>
    <t>221</t>
  </si>
  <si>
    <t>住房保障支出</t>
  </si>
  <si>
    <t>22102</t>
  </si>
  <si>
    <t>2210201</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</si>
  <si>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</si>
  <si>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</si>
  <si>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</si>
  <si>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</si>
  <si>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</si>
  <si>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</si>
  <si>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</si>
  <si>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</si>
  <si>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</si>
  <si>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</si>
  <si>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</si>
  <si>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</si>
  <si>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</si>
  <si>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</si>
  <si>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</si>
  <si>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</si>
  <si>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</si>
  <si>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</si>
  <si>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</si>
  <si>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</si>
  <si>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</si>
  <si>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</si>
  <si>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</si>
  <si>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</si>
  <si>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</si>
  <si>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</si>
  <si>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</si>
  <si>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</si>
  <si>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</si>
  <si>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</si>
  <si>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</si>
  <si>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</si>
  <si>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</si>
  <si>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</si>
  <si>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</si>
  <si>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</si>
  <si>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</si>
  <si>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</si>
  <si>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</si>
  <si>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</si>
  <si>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</si>
  <si>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</si>
  <si>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</si>
  <si>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</si>
  <si>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</si>
  <si>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</si>
  <si>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</si>
  <si>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</si>
  <si>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</si>
  <si>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</si>
  <si>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人大事务</t>
  </si>
  <si>
    <t>行政运行</t>
  </si>
  <si>
    <t>一般行政管理事务</t>
  </si>
  <si>
    <t>人大会议</t>
  </si>
  <si>
    <t>政府办公厅（室）及相关机构事务</t>
  </si>
  <si>
    <t>财政事务</t>
  </si>
  <si>
    <t>党委办公厅（室）及相关机构事务</t>
  </si>
  <si>
    <t>文化和旅游</t>
  </si>
  <si>
    <t>群众文化</t>
  </si>
  <si>
    <t>行政事业单位养老支出</t>
  </si>
  <si>
    <t>机关事业单位基本养老保险缴费支出</t>
  </si>
  <si>
    <t>抚恤</t>
  </si>
  <si>
    <t>死亡抚恤</t>
  </si>
  <si>
    <t>社会福利</t>
  </si>
  <si>
    <t>其他社会福利支出</t>
  </si>
  <si>
    <t>行政事业单位医疗</t>
  </si>
  <si>
    <t>行政单位医疗</t>
  </si>
  <si>
    <t>事业单位医疗</t>
  </si>
  <si>
    <t>公务员医疗补助</t>
  </si>
  <si>
    <t>其他行政事业单位医疗支出</t>
  </si>
  <si>
    <t>环境保护管理事务</t>
  </si>
  <si>
    <t>农业农村</t>
  </si>
  <si>
    <t>事业运行</t>
  </si>
  <si>
    <t>林业和草原</t>
  </si>
  <si>
    <t>事业机构</t>
  </si>
  <si>
    <t>水利</t>
  </si>
  <si>
    <t>水利行业业务管理</t>
  </si>
  <si>
    <t>农村综合改革</t>
  </si>
  <si>
    <t>对村民委员会和村党支部的补助</t>
  </si>
  <si>
    <t>住房改革支出</t>
  </si>
  <si>
    <t>住房公积金</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</si>
  <si>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</si>
  <si>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</si>
  <si>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</si>
  <si>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</si>
  <si>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</si>
  <si>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</si>
  <si>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</si>
  <si>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</si>
  <si>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</si>
  <si>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</si>
  <si>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</si>
  <si>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</si>
  <si>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</si>
  <si>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</si>
  <si>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</si>
  <si>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</si>
  <si>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</si>
  <si>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</si>
  <si>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</si>
  <si>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</si>
  <si>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</si>
  <si>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</si>
  <si>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</si>
  <si>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</si>
  <si>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</si>
  <si>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</si>
  <si>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已预拨</t>
  </si>
  <si>
    <t>奔子栏镇</t>
  </si>
  <si>
    <t>533422210000000018060</t>
  </si>
  <si>
    <t>行政人员工资支出</t>
  </si>
  <si>
    <t>30101</t>
  </si>
  <si>
    <t>基本工资</t>
  </si>
  <si>
    <t>533422210000000018061</t>
  </si>
  <si>
    <t>事业人员工资支出</t>
  </si>
  <si>
    <t>30102</t>
  </si>
  <si>
    <t>津贴补贴</t>
  </si>
  <si>
    <t>533422231100001426559</t>
  </si>
  <si>
    <t>公务员基础绩效奖</t>
  </si>
  <si>
    <t>30103</t>
  </si>
  <si>
    <t>奖金</t>
  </si>
  <si>
    <t>533422241100002158629</t>
  </si>
  <si>
    <t>事业人员规范后绩效奖</t>
  </si>
  <si>
    <t>30107</t>
  </si>
  <si>
    <t>绩效工资</t>
  </si>
  <si>
    <t>533422210000000018062</t>
  </si>
  <si>
    <t>社会保障缴费</t>
  </si>
  <si>
    <t>30108</t>
  </si>
  <si>
    <t>机关事业单位基本养老保险缴费</t>
  </si>
  <si>
    <t>30110</t>
  </si>
  <si>
    <t>职工基本医疗保险缴费</t>
  </si>
  <si>
    <t>30111</t>
  </si>
  <si>
    <t>公务员医疗补助缴费</t>
  </si>
  <si>
    <t>30112</t>
  </si>
  <si>
    <t>其他社会保障缴费</t>
  </si>
  <si>
    <t>533422210000000018063</t>
  </si>
  <si>
    <t>30113</t>
  </si>
  <si>
    <t>533422210000000018070</t>
  </si>
  <si>
    <t>一般公用经费</t>
  </si>
  <si>
    <t>30299</t>
  </si>
  <si>
    <t>其他商品和服务支出</t>
  </si>
  <si>
    <t>30201</t>
  </si>
  <si>
    <t>办公费</t>
  </si>
  <si>
    <t>30211</t>
  </si>
  <si>
    <t>差旅费</t>
  </si>
  <si>
    <t>30206</t>
  </si>
  <si>
    <t>电费</t>
  </si>
  <si>
    <t>533422241100002342096</t>
  </si>
  <si>
    <t>30217</t>
  </si>
  <si>
    <t>533422241100002158630</t>
  </si>
  <si>
    <t>体检费</t>
  </si>
  <si>
    <t>533422210000000018069</t>
  </si>
  <si>
    <t>工会经费</t>
  </si>
  <si>
    <t>30228</t>
  </si>
  <si>
    <t>533422210000000018066</t>
  </si>
  <si>
    <t>公务用车运行维护费</t>
  </si>
  <si>
    <t>30231</t>
  </si>
  <si>
    <t>533422210000000018068</t>
  </si>
  <si>
    <t>行政公务交通补贴</t>
  </si>
  <si>
    <t>30239</t>
  </si>
  <si>
    <t>其他交通费用</t>
  </si>
  <si>
    <t>533422221100000459423</t>
  </si>
  <si>
    <t>公务用车租赁费</t>
  </si>
  <si>
    <t>30305</t>
  </si>
  <si>
    <t>生活补助</t>
  </si>
  <si>
    <t>533422251100003571994</t>
  </si>
  <si>
    <t>编外人员项目经费</t>
  </si>
  <si>
    <t>30199</t>
  </si>
  <si>
    <t>其他工资福利支出</t>
  </si>
  <si>
    <t>533422261100004926182</t>
  </si>
  <si>
    <t>奔子栏镇两新党支部支部书记补贴经费</t>
  </si>
  <si>
    <t>533422261100004938516</t>
  </si>
  <si>
    <t>公益岗人员工资</t>
  </si>
  <si>
    <t>533422261100004939017</t>
  </si>
  <si>
    <t>村委会干部养老保险、绩效经费</t>
  </si>
  <si>
    <t>30399</t>
  </si>
  <si>
    <t>其他对个人和家庭的补助</t>
  </si>
  <si>
    <t>533422261100004944263</t>
  </si>
  <si>
    <t>奔子栏镇残联专干工资及五险补助资金</t>
  </si>
  <si>
    <t>533422261100004934120</t>
  </si>
  <si>
    <t>奔子栏社区党总支党建经费</t>
  </si>
  <si>
    <t>533422261100004936871</t>
  </si>
  <si>
    <t>村（社区）村民小组党支部工作经费</t>
  </si>
  <si>
    <t>533422261100004928362</t>
  </si>
  <si>
    <t>奔子栏镇满60岁以上农村老党员补助经费</t>
  </si>
  <si>
    <t>533422261100004935630</t>
  </si>
  <si>
    <t>奔子栏镇各村运转经费</t>
  </si>
  <si>
    <t>533422261100004935867</t>
  </si>
  <si>
    <t>奔子栏社区居委会运转经费</t>
  </si>
  <si>
    <t>533422261100004937155</t>
  </si>
  <si>
    <t>各村小组运转经费</t>
  </si>
  <si>
    <t>533422261100004940550</t>
  </si>
  <si>
    <t>村干部岗位补贴资金</t>
  </si>
  <si>
    <t>预算05-1表</t>
  </si>
  <si>
    <t>2026年部门项目支出预算表</t>
  </si>
  <si>
    <t>项目分类</t>
  </si>
  <si>
    <t>项目单位</t>
  </si>
  <si>
    <t>本年拨款</t>
  </si>
  <si>
    <t>其中：本次下达</t>
  </si>
  <si>
    <t>2026年人大会议经费</t>
  </si>
  <si>
    <t>专项业务类</t>
  </si>
  <si>
    <t>533422261100004922013</t>
  </si>
  <si>
    <t>2026年武装部工作经费</t>
  </si>
  <si>
    <t>事业发展类</t>
  </si>
  <si>
    <t>533422261100004918998</t>
  </si>
  <si>
    <t>奔子栏镇党委工作经费</t>
  </si>
  <si>
    <t>533422261100004923349</t>
  </si>
  <si>
    <t>奔子栏镇党校培训经费</t>
  </si>
  <si>
    <t>533422261100004927516</t>
  </si>
  <si>
    <t>30216</t>
  </si>
  <si>
    <t>培训费</t>
  </si>
  <si>
    <t>奔子栏镇各村党建经费</t>
  </si>
  <si>
    <t>533422261100004933665</t>
  </si>
  <si>
    <t>奔子栏镇纪委工作经费</t>
  </si>
  <si>
    <t>533422261100004920873</t>
  </si>
  <si>
    <t>奔子栏镇两新党支部工作经费</t>
  </si>
  <si>
    <t>533422261100004926188</t>
  </si>
  <si>
    <t>奔子栏镇临时联合党支部活动经费</t>
  </si>
  <si>
    <t>533422261100004926914</t>
  </si>
  <si>
    <t>奔子栏镇农村党员经费</t>
  </si>
  <si>
    <t>533422261100004927965</t>
  </si>
  <si>
    <t>奔子栏镇青年人才党支部活动及党员培训经费</t>
  </si>
  <si>
    <t>533422261100004924327</t>
  </si>
  <si>
    <t>奔子栏镇叶日村农田灌溉工程资金</t>
  </si>
  <si>
    <t>533422251100004701141</t>
  </si>
  <si>
    <t>其他农业农村支出</t>
  </si>
  <si>
    <t>31005</t>
  </si>
  <si>
    <t>基础设施建设</t>
  </si>
  <si>
    <t>财政业务专项经费</t>
  </si>
  <si>
    <t>533422210000000017630</t>
  </si>
  <si>
    <t>30227</t>
  </si>
  <si>
    <t>委托业务费</t>
  </si>
  <si>
    <t>31002</t>
  </si>
  <si>
    <t>办公设备购置</t>
  </si>
  <si>
    <t>德钦县县属国有企业退休人员社会化管理县级财政补助资金</t>
  </si>
  <si>
    <t>民生类</t>
  </si>
  <si>
    <t>533422241100002115144</t>
  </si>
  <si>
    <t>解聘村干部生活补助资金</t>
  </si>
  <si>
    <t>533422241100002121245</t>
  </si>
  <si>
    <t>农村生活垃圾和污水处理经费</t>
  </si>
  <si>
    <t>533422231100001845220</t>
  </si>
  <si>
    <t>30226</t>
  </si>
  <si>
    <t>劳务费</t>
  </si>
  <si>
    <t>人大代表活动经费</t>
  </si>
  <si>
    <t>533422261100004923319</t>
  </si>
  <si>
    <t>人大工作经费</t>
  </si>
  <si>
    <t>533422210000000017637</t>
  </si>
  <si>
    <t>寺管局慰问经费</t>
  </si>
  <si>
    <t>533422261100004927028</t>
  </si>
  <si>
    <t>寺庙管理局工作经费</t>
  </si>
  <si>
    <t>533422261100004920193</t>
  </si>
  <si>
    <t>下达奔子栏镇玉杰村白通小组集体经济业务用房建设项目经费</t>
  </si>
  <si>
    <t>533422251100004157313</t>
  </si>
  <si>
    <t>其他城乡社区支出</t>
  </si>
  <si>
    <t>乡镇工作经费</t>
  </si>
  <si>
    <t>533422210000000017635</t>
  </si>
  <si>
    <t>新时代综合治理员、村（社区）监督委员、村民小组党支部副书记、副组长、会计补贴经费</t>
  </si>
  <si>
    <t>533422261100004922809</t>
  </si>
  <si>
    <t>遗嘱生活补助资金</t>
  </si>
  <si>
    <t>533422261100004944919</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</si>
  <si>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</si>
  <si>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</si>
  <si>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</si>
  <si>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</si>
  <si>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</si>
  <si>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</si>
  <si>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</si>
  <si>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</si>
  <si>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</si>
  <si>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</si>
  <si>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</si>
  <si>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</si>
  <si>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人大代表活动经费2.4万元
1、活动经费主要用于人大代表日常履职期间支出的费用，订购学习资料、交通费、伙食费、住宿费等开支；
2、农村代表参加闭会期间履职活动时的差旅费、误工费，以及组织开展代表学习培训、视察、调研活动费用；
3、组织探望慰问困难代表等必要的支出。</t>
  </si>
  <si>
    <t>产出指标</t>
  </si>
  <si>
    <t>数量指标</t>
  </si>
  <si>
    <t>组织代表及联络员外出学习调研</t>
  </si>
  <si>
    <t>=</t>
  </si>
  <si>
    <t xml:space="preserve"> 51人次</t>
  </si>
  <si>
    <t>次</t>
  </si>
  <si>
    <t>定量指标</t>
  </si>
  <si>
    <t>组织代表及联络员外出学习调研大于等于51人次</t>
  </si>
  <si>
    <t>组织代表参加各类培训、述职评议等活动</t>
  </si>
  <si>
    <t xml:space="preserve"> 3次</t>
  </si>
  <si>
    <t>组织代表参加各类培训、述职评议等活动大于等于3次</t>
  </si>
  <si>
    <t>走访、慰问困难代表，慰问人大代表、联系群众、受灾群众</t>
  </si>
  <si>
    <t>&gt;=</t>
  </si>
  <si>
    <t xml:space="preserve"> 1次</t>
  </si>
  <si>
    <t>走访、慰问困难代表，慰问人大代表、联系群众、受灾群众大于等于1次</t>
  </si>
  <si>
    <t>质量指标</t>
  </si>
  <si>
    <t>组织代表及联络员外出学习调报告优良率</t>
  </si>
  <si>
    <t>0.9</t>
  </si>
  <si>
    <t>%</t>
  </si>
  <si>
    <t>定性指标</t>
  </si>
  <si>
    <t>调研报告质量优良率</t>
  </si>
  <si>
    <t>组织代表参加各类培训、述职评议等活动覆盖率</t>
  </si>
  <si>
    <t>走访、慰问困难代表，慰问人大代表、联系群众、受灾群众满意度</t>
  </si>
  <si>
    <t>时效指标</t>
  </si>
  <si>
    <t>组织代表及联络员外出学习调研完成时间</t>
  </si>
  <si>
    <t>本年度12月31日</t>
  </si>
  <si>
    <t>是/否</t>
  </si>
  <si>
    <t>组织人大代表培训及人代会完成时间本年度12月31日</t>
  </si>
  <si>
    <t>组织代表参加各类培训、述职评议等活动完成时间</t>
  </si>
  <si>
    <t>参加项目验收督查时间本年度12月31日</t>
  </si>
  <si>
    <t>走访、慰问困难代表，慰问人大代表、联系群众、受灾群众完成实际看</t>
  </si>
  <si>
    <t>效益指标</t>
  </si>
  <si>
    <t>社会效益</t>
  </si>
  <si>
    <t>提升履职能力</t>
  </si>
  <si>
    <t>保障乡镇人大主席团顺利推进各项工作</t>
  </si>
  <si>
    <t>畅通民意反映渠道</t>
  </si>
  <si>
    <t>提升人大工作效率</t>
  </si>
  <si>
    <t>加强民主政治建设</t>
  </si>
  <si>
    <t>可持续影响</t>
  </si>
  <si>
    <t>人大代表视察、评议长效机制的健全性</t>
  </si>
  <si>
    <t>健全</t>
  </si>
  <si>
    <t>满意度指标</t>
  </si>
  <si>
    <t>服务对象满意度</t>
  </si>
  <si>
    <t>受益群众对工作的满意度</t>
  </si>
  <si>
    <t>85</t>
  </si>
  <si>
    <t>受益群众对工作的满意度达85%以上</t>
  </si>
  <si>
    <t>人大主席团对经费保障的满意度</t>
  </si>
  <si>
    <t>人大主席团对经费保障的满意度达85%以上</t>
  </si>
  <si>
    <t xml:space="preserve">为进一步规范和加强奔子栏镇党建工作经费的管理使用，确保做到专款专用、规范有序、合理支出，促进基层党建工作有效提升，按照要求、结合实际，现提出如下实施意见。
一、总体要求
（一）指导思想
坚持以习近平新时代中国特色社会主义思想为指导，深入学习贯彻党的二十大精神，二十届三中全会精神，全面贯彻落实习近平总书记考察云南重要讲话和中央第七次西藏工作座谈会、省委第三次涉藏工作会议精神，认真落实新时代党的建设总要求和新时代党的组织路线，围绕进入新发展阶段、贯彻新发展理念、构建新发展格局，立足高质量党建推动高质量发展，突出抓基层、强基础、固基本，着力补短板、强弱项、扬优势、成常态，不断完善上下贯通、执行有力的组织体系，推动基层党建全面进步、全面过硬，为巩固拓展脱贫攻坚成果、全面推进镇村振兴、建设团结富裕文明和谐美丽平安的新时代新奔子栏跨越发展和长治久安新局面。
（二）基本原则
1、服务基层、立足支部。党建经费要用于各基层党组织的活动，特别是保障基层党支部能正常开展活动。
2、专款专用、规范使用。党建经费必须用于党的基层组织建设的各项工作，确保专款专用、规范使用，任何部门和个人不得挪用、占用。
（三）总体目标
深入贯彻习近平新时代中国特色社会主义思想，落实全面从严治党要求，切实加强党建引领，推动全镇基层党建全面进步、全面过硬，不断展现新时代奔子栏镇党建新气象新作为，同时紧紧围绕2026年党建工作重点任务清单要求，认真抓好党建工作各项任务。
二、主要任务
抓实抓好基层党组织学习教育，织密建强基层党组织体系，全面巩固深化党支部标准化规范化建设，高标准高质量做好2026年发展党员工作，持续深入推进党员信教问题专项整治，抓党建促乡村振兴，扎实推进红色村组织振兴试点建设，深化抓党建促农村宗教治理，全面推进青年人才党支部建设，严肃整改各级巡视巡察反馈的基层党建有关问题，全面建设“智慧党建”内外网系统，深入整治基层党建工作中的形式主义、官僚主义问题。两新党支部活动经费1万元，专项用于两新党支部开展党建活动、党员教育培训、购置党建物资等工作，确保支部工作规范有序开展。
</t>
  </si>
  <si>
    <t>购买党建相关学习材料及学习设备</t>
  </si>
  <si>
    <t>1.00</t>
  </si>
  <si>
    <t>套</t>
  </si>
  <si>
    <t>购买党建相关学习材料及学习设备1套</t>
  </si>
  <si>
    <t>召开党内会议、开展党的组织生活、主题活动等</t>
  </si>
  <si>
    <t>12</t>
  </si>
  <si>
    <t>召开党内会议、开展党的组织生活、主题活动等12次以上</t>
  </si>
  <si>
    <t>党员活动阵地建设和党组织规范化建设</t>
  </si>
  <si>
    <t>批</t>
  </si>
  <si>
    <t>党员活动阵地建设和党组织规范化建设一批</t>
  </si>
  <si>
    <t>庆祝建党节活动</t>
  </si>
  <si>
    <t>开展1次庆祝建党节活动</t>
  </si>
  <si>
    <t>制作党建宣传材料以及购买党旗党徽</t>
  </si>
  <si>
    <t>5000</t>
  </si>
  <si>
    <t>份</t>
  </si>
  <si>
    <t>制作党建宣传材料以及购买党旗党徽5000份以上</t>
  </si>
  <si>
    <t>购买党建相关学习材料及学习设备合格率</t>
  </si>
  <si>
    <t>100</t>
  </si>
  <si>
    <t>购买党建相关学习材料及学习设备合格率达100%</t>
  </si>
  <si>
    <t>召开党内会议、开展党的组织生活、主题活动等覆盖率</t>
  </si>
  <si>
    <t>95</t>
  </si>
  <si>
    <t>召开党内会议、开展党的组织生活、主题活动等覆盖率达95%以上</t>
  </si>
  <si>
    <t>党员活动阵地建设和党组织规范化建设合格率</t>
  </si>
  <si>
    <t>党员活动阵地建设和党组织规范化建设合格率达95%以上</t>
  </si>
  <si>
    <t>庆祝建党节活动开展合格率</t>
  </si>
  <si>
    <t>庆祝建党节活动开展合格率达100%</t>
  </si>
  <si>
    <t>制作党建宣传材料以及购买党旗党徽质量通过率</t>
  </si>
  <si>
    <t>制作党建宣传材料以及购买党旗党徽质量通过率达95%以上</t>
  </si>
  <si>
    <t>购买党建相关学习材料及学习设备完成时间</t>
  </si>
  <si>
    <t>本年度12月31日以前</t>
  </si>
  <si>
    <t>购买党建相关学习材料及学习设备完成时间在本年度12月31日以前</t>
  </si>
  <si>
    <t>召开党内会议、开展党的组织生活、主题活动等完成时间</t>
  </si>
  <si>
    <t>召开党内会议、开展党的组织生活、主题活动等完成时间在本年度12月31日以前</t>
  </si>
  <si>
    <t>党员活动阵地建设和党组织规范化建设完成时间</t>
  </si>
  <si>
    <t>党员活动阵地建设和党组织规范化建设完成时间在本年度12月31日以前</t>
  </si>
  <si>
    <t>庆祝建党节活动开展完成时间</t>
  </si>
  <si>
    <t>庆祝建党节活动开展完成时间在本年度12月31日以前</t>
  </si>
  <si>
    <t>制作党建宣传材料以及购买党旗党徽完成时间</t>
  </si>
  <si>
    <t>制作党建宣传材料以及购买党旗党徽完成时间在本年度12月31日以前</t>
  </si>
  <si>
    <t>群众对党的各种重要政策的知晓</t>
  </si>
  <si>
    <t>提高</t>
  </si>
  <si>
    <t>提高群众对党的各种重要政策的知晓</t>
  </si>
  <si>
    <t>提高党员起模范带头作用的积极性</t>
  </si>
  <si>
    <t>党建工作经费使用规范长效机制的健全性</t>
  </si>
  <si>
    <t>基本健全党建工作经费使用规范长效机制</t>
  </si>
  <si>
    <t>群众对两新党建工作的满意度</t>
  </si>
  <si>
    <t>群众对两新党建工作的满意度达85%以上</t>
  </si>
  <si>
    <t>成本指标</t>
  </si>
  <si>
    <t>经济成本指标</t>
  </si>
  <si>
    <t>两新党支部活动经费</t>
  </si>
  <si>
    <t>10000</t>
  </si>
  <si>
    <t>元</t>
  </si>
  <si>
    <t>奔子栏镇农村党员共882人，按照100元/年/人的标准共计88200元，用于农村党员参加镇级各类活动、参加党员基本培训以及“七·一”建党节等活动</t>
  </si>
  <si>
    <t>党员基本培训</t>
  </si>
  <si>
    <t>882</t>
  </si>
  <si>
    <t>人次</t>
  </si>
  <si>
    <t xml:space="preserve">组织开展党员基本培训，参与人次等于882人次
</t>
  </si>
  <si>
    <t>“七·一”建党节</t>
  </si>
  <si>
    <t xml:space="preserve">开展“七·一”建党节活动1次
</t>
  </si>
  <si>
    <t>农村党员活动参与率</t>
  </si>
  <si>
    <t>90</t>
  </si>
  <si>
    <t xml:space="preserve">农村党员活动参与率大于等于90%
</t>
  </si>
  <si>
    <t>党员对党组织的满意度</t>
  </si>
  <si>
    <t xml:space="preserve">党员对党组织的满意度大于等于90%
</t>
  </si>
  <si>
    <t>群众对村级班子的认可度</t>
  </si>
  <si>
    <t>80</t>
  </si>
  <si>
    <t xml:space="preserve">群众对村级班子的认可度大于等于80%
</t>
  </si>
  <si>
    <t>88200</t>
  </si>
  <si>
    <t>奔子栏镇农村党员经费88200元</t>
  </si>
  <si>
    <t>计划建设玉杰村白通小组集体经济业务用房项目，项目总用地面积约3533.23平方米，建筑面积为1530平方米</t>
  </si>
  <si>
    <t>玉杰村白通小组集体经济业务用房项目总用地面积</t>
  </si>
  <si>
    <t>3533.23</t>
  </si>
  <si>
    <t>平方米</t>
  </si>
  <si>
    <t>玉杰村白通小组集体经济业务用房项目总用地面积为3533.23平方米</t>
  </si>
  <si>
    <t>玉杰村白通小组集体经济业务用房项目建筑面积</t>
  </si>
  <si>
    <t>1530</t>
  </si>
  <si>
    <t>玉杰村白通小组集体经济业务用房项目建筑面积未1530平方米</t>
  </si>
  <si>
    <t>整体项目验收合格率</t>
  </si>
  <si>
    <t>整体项目验收合格率100%</t>
  </si>
  <si>
    <t>及时拨付玉杰村白通小组集体经济业务用房项目资金</t>
  </si>
  <si>
    <t>及时</t>
  </si>
  <si>
    <t>年</t>
  </si>
  <si>
    <t>2025年12月31日前及时拨付玉杰村白通小组集体经济业务用房项目资金</t>
  </si>
  <si>
    <t>经济效益</t>
  </si>
  <si>
    <t>增强玉杰村集体经济带动经济发展能力</t>
  </si>
  <si>
    <t>增抢</t>
  </si>
  <si>
    <t>有效落实乡村振兴战略推进农村全面进步</t>
  </si>
  <si>
    <t>有效落实</t>
  </si>
  <si>
    <t>推进乡镇集体经济进一步发展</t>
  </si>
  <si>
    <t>有效推动</t>
  </si>
  <si>
    <t>群众满意度</t>
  </si>
  <si>
    <t>群众满意度为90%</t>
  </si>
  <si>
    <t>目标1：完成年度预算1次。
 目标2：财政业务咨询3次以上。
 目标3：完成本年度决算1次。
 目标4：完成差旅和培训5次以下。
 目标5：完成U8系统维护。"</t>
  </si>
  <si>
    <t>预算编制工作完成率</t>
  </si>
  <si>
    <t>预算编制工作完成率达100%</t>
  </si>
  <si>
    <t>完成本级预算次数</t>
  </si>
  <si>
    <t>年度预算安排次数1次</t>
  </si>
  <si>
    <t>年度决算编制工作完成率</t>
  </si>
  <si>
    <t>年度决算编制工作完成率达100%</t>
  </si>
  <si>
    <t>财政业务咨询次数</t>
  </si>
  <si>
    <t>年度内咨询财政业务次数3次</t>
  </si>
  <si>
    <t>完成本年度决算次数</t>
  </si>
  <si>
    <t>年度安排决算1次</t>
  </si>
  <si>
    <t>完成相关差旅或培训次数</t>
  </si>
  <si>
    <t>财务系统维护次数</t>
  </si>
  <si>
    <t>工会、扶贫、易地搬迁款以及2018年以使用u8软件进行记账的系统进行维护至少2次。</t>
  </si>
  <si>
    <t>财政系统相关业务咨询答复正确率</t>
  </si>
  <si>
    <t>财政系统相关业务咨询答复正确率达100%</t>
  </si>
  <si>
    <t>完成相关的差旅或培训出勤率</t>
  </si>
  <si>
    <t>完成相关的差旅或培训出勤率达100%</t>
  </si>
  <si>
    <t>财务系统维护合格率</t>
  </si>
  <si>
    <t>财务系统维护次数在年度总次数的比重达100%</t>
  </si>
  <si>
    <t>预算完成时间</t>
  </si>
  <si>
    <t>在上级安排的时间内完成预算。</t>
  </si>
  <si>
    <t>业务咨询完成时间</t>
  </si>
  <si>
    <t>本年度12月31日以前完成业务咨询</t>
  </si>
  <si>
    <t>决算完成时间</t>
  </si>
  <si>
    <t>次年1月31日以前</t>
  </si>
  <si>
    <t>完成决算的时限。</t>
  </si>
  <si>
    <t>完成本年度参加培训的时间</t>
  </si>
  <si>
    <t>本年度12月31日前</t>
  </si>
  <si>
    <t>完成参加培训的最后时限</t>
  </si>
  <si>
    <t>财务系统维护完成时间</t>
  </si>
  <si>
    <t>本年度12月31日前完成财务系统维护</t>
  </si>
  <si>
    <t>受训人员上岗率</t>
  </si>
  <si>
    <t>&gt;</t>
  </si>
  <si>
    <t>受训人员上岗人数与总人数的比重</t>
  </si>
  <si>
    <t>通过及时维修设备为财务工作提供便利</t>
  </si>
  <si>
    <t>基本提高</t>
  </si>
  <si>
    <t>维修设备及维护软件给工作带来的便利</t>
  </si>
  <si>
    <t>延长财务软件使用年限</t>
  </si>
  <si>
    <t>延长软件使用的年度</t>
  </si>
  <si>
    <t>财务人员对软件维护满意度</t>
  </si>
  <si>
    <t>财务人员对软件维护情况，正常使用情况询问后的满意度达85%</t>
  </si>
  <si>
    <t>对预算、决算、记账、结转等难度较大业务咨询及服务情况满意度</t>
  </si>
  <si>
    <t>通过询问核实，财务人员对业务老师咨询、服务、协助情况的满意度达85%</t>
  </si>
  <si>
    <t>财务人员对业务培训，差旅工作经费保障的满意度</t>
  </si>
  <si>
    <t>对保障正常培训、差旅等相关费用的满意度达85%</t>
  </si>
  <si>
    <t>截止2024年12月31日，奔子栏环卫第三方人员工资共缺口994500元。其中，一是截止2024年3月31日，解聘人员未支付工资192000元整；二是截止2024年3月31日，在职员工未发放工资496500元整；三是2024年4月-12月在职员工工资306000元整。</t>
  </si>
  <si>
    <t>生活垃圾年度清运总量吨数</t>
  </si>
  <si>
    <t>≥1200吨</t>
  </si>
  <si>
    <t>吨</t>
  </si>
  <si>
    <t>生活垃圾年度清运总量核算</t>
  </si>
  <si>
    <t>污水治理设施年度维护次数</t>
  </si>
  <si>
    <t>≥156次</t>
  </si>
  <si>
    <t>环保宣传活动开展场次</t>
  </si>
  <si>
    <t>≥8场</t>
  </si>
  <si>
    <t>场</t>
  </si>
  <si>
    <t>向群众宣讲环保知识</t>
  </si>
  <si>
    <t>污水治理设施正常运行率</t>
  </si>
  <si>
    <t>≥95%</t>
  </si>
  <si>
    <t xml:space="preserve"> 统计年度内执法案件的办结情况，计算办结率。</t>
  </si>
  <si>
    <t>环保经费专款专用率</t>
  </si>
  <si>
    <t>=100%</t>
  </si>
  <si>
    <t>经费使用做到专款专用</t>
  </si>
  <si>
    <t>污水设施故障响应时间</t>
  </si>
  <si>
    <t xml:space="preserve"> ≤24小时 </t>
  </si>
  <si>
    <t>小时</t>
  </si>
  <si>
    <t>污水处理设施接到故障反馈后，运维人员24小时内到场处理</t>
  </si>
  <si>
    <t>宣传教育次数</t>
  </si>
  <si>
    <t>≥5</t>
  </si>
  <si>
    <t>开展环保宣传工作</t>
  </si>
  <si>
    <t>环保从业人员业务能力持续提升比例</t>
  </si>
  <si>
    <t>≥90%</t>
  </si>
  <si>
    <t>处</t>
  </si>
  <si>
    <t>环保从业人员业务能力持续提升比例大于等于90%</t>
  </si>
  <si>
    <t>改善环境</t>
  </si>
  <si>
    <t>优化环境</t>
  </si>
  <si>
    <t>优化</t>
  </si>
  <si>
    <t>降低环境污染</t>
  </si>
  <si>
    <t>群众对环保工作满意度</t>
  </si>
  <si>
    <t xml:space="preserve"> 通过问卷调查、走访等方式，了解群众对环保工作的满意度。</t>
  </si>
  <si>
    <t>开展工作成本</t>
  </si>
  <si>
    <t>350000</t>
  </si>
  <si>
    <t>奔子栏镇环保工作经费</t>
  </si>
  <si>
    <t>社会成本指标</t>
  </si>
  <si>
    <t>村民环保知晓率</t>
  </si>
  <si>
    <t xml:space="preserve"> 通过问卷调查了解群众对环保工作的知晓率</t>
  </si>
  <si>
    <t>生态环境成本指标</t>
  </si>
  <si>
    <t>农村生活污水直排现象发生率</t>
  </si>
  <si>
    <t>≤5%</t>
  </si>
  <si>
    <t xml:space="preserve"> 每月巡查各村组，统计未接入处理设施的污水直排点占比</t>
  </si>
  <si>
    <t>垃圾露天堆放点数量</t>
  </si>
  <si>
    <t>≤3个</t>
  </si>
  <si>
    <t>个</t>
  </si>
  <si>
    <t>动态清零存量露天堆点，新增堆点发现后72小时内清理</t>
  </si>
  <si>
    <t>1、用于人代会期间的住宿费、伙食费、交通费、文件印刷费等；
2、农村代表误工补助；
3、办公耗材，办公用品等其他会议支出。</t>
  </si>
  <si>
    <t>镇人大代表会议人次</t>
  </si>
  <si>
    <t>≤51</t>
  </si>
  <si>
    <t>人</t>
  </si>
  <si>
    <t>视察参加州、县、镇级人大代表51人</t>
  </si>
  <si>
    <t>组织人大代表培训及人代会次数</t>
  </si>
  <si>
    <t>＝1</t>
  </si>
  <si>
    <t>组织人大代表参加培训1次</t>
  </si>
  <si>
    <t>代表报到率</t>
  </si>
  <si>
    <t>≥？95%</t>
  </si>
  <si>
    <t>各项议案表决通过率？</t>
  </si>
  <si>
    <t>＝100%</t>
  </si>
  <si>
    <t>镇人大代表会议人次完成时间</t>
  </si>
  <si>
    <t>重大决策民主化程度</t>
  </si>
  <si>
    <t>显著提升</t>
  </si>
  <si>
    <t>重大决策民主化程度显著提升</t>
  </si>
  <si>
    <t>政府工作监督有效性</t>
  </si>
  <si>
    <t>有效加强</t>
  </si>
  <si>
    <t>政府工作监督有效性有效加强</t>
  </si>
  <si>
    <t>1. 对基层民主政治建设的促进作用 持续增强
   2. 代表履职能力提升 长期受益</t>
  </si>
  <si>
    <t>增强、提升</t>
  </si>
  <si>
    <t>参会代表对会议组织的总体满意度</t>
  </si>
  <si>
    <t>人代会议期间费用成本</t>
  </si>
  <si>
    <t>﹤=10000</t>
  </si>
  <si>
    <t>用于人代会期间的住宿费、伙食费、交通费、文件印刷费等</t>
  </si>
  <si>
    <t>农村代表误工补助成本</t>
  </si>
  <si>
    <t>﹤=15000</t>
  </si>
  <si>
    <t>农村代表误工补助</t>
  </si>
  <si>
    <t>﹤=5000</t>
  </si>
  <si>
    <t>会议耗材，办公用品等其他会议支出。</t>
  </si>
  <si>
    <t>1．创建成功国家卫生乡镇。
2.群众对卫生状况满意率≥90%，居民健康素养水平≥23%或持续提高。
3．建有全民健身场地设施的社区比例≥100%，经常参加体育锻炼人数的比例＞38.5%。
4．人均体育场地面积＞2.2平方米，每千人口社会体育指导员数≥2.16名。
5．有全面控烟法律法规规定，15岁以上人群吸烟率＜20%，无烟党政机关、无烟医疗卫生机构、无烟学校建成比例≥90%。
6．城市管理信息化覆盖率≥90%，城市道路装灯率100%，主次干道每日保洁时间≥16小时，街巷路面每日保洁时间≥12小时，道路机械化清扫率≥80%。
7．城市建成区绿化覆盖率≥38%，人均公园绿地面积≥9平方米。
8．城市生活垃圾回收利用率＞35%，城市生活垃圾无害化处理率达100%，城市生活污水处理率95%，主城区回收网点覆盖率达100%，窨井盖完好率≥98%。
9．行政区域内环境空气质量指数（AQI）不超过100的天数≥300天或持续改善，环境空气主要污染物年均值达到国家《环境空气质量标准》二级标准。
10．区域环境噪声控制平均值≤55分贝，声功能区环境质量夜间达标率≥75％。
11．集中式饮用水水源地水质达标率和医疗废物无害化处置率达100%。
12．学校校医或专（兼）职保健教师配备比率＞70%，中小学体育与健康课程开课率达100%，中小学生每天校内体育活动时间≥1小时。
13．学校眼保健操普及率达100%，中小学生近视率和肥胖率逐年下降。
14．存在职业病目录所列职业病危害因素的企业职业病危害项目申报率＞90%，食品生产经营风险分级管理率≥90%。
15．个人卫生支出占卫生总费用的比重≤25%或持续降低，甲、乙类法定传染病报告发病率不高于近5年平均水平。
16．婴儿死亡率≤5.6‰或持续降低，5岁以下儿童死亡率≤7.8‰或持续降低，孕产妇死亡率≤18/10万或持续降低，人均预期寿命≥78.3岁或逐年提高。
17．以乡镇（街道）为单位适龄儿童免疫规划疫苗接种率≥90%，居住满3个月以上的适龄儿童建卡、建证率≥95%，辖区内3岁以下儿童系统管理率≥90%，辖区内0-6岁儿童眼保健和视力检查率≥90%。
18．重大慢性病过早死亡率呈下降趋势，严重精神障碍患者规范管理率≥85%。
19．辖区内医疗卫生服务机构建设符合相关标准规范，千人口的医疗卫生机构床位数、执业（助理）医师数、注册护士数、</t>
  </si>
  <si>
    <t>每日组织保洁员清扫</t>
  </si>
  <si>
    <t>16</t>
  </si>
  <si>
    <t>每日组织16名保洁员清扫街面，提升居民生活环境</t>
  </si>
  <si>
    <t>每日租赁三轮摩托用于收集清扫垃圾并运送至垃圾填埋厂摩托车数量</t>
  </si>
  <si>
    <t>辆</t>
  </si>
  <si>
    <t>每日租赁2辆三轮摩托用于收集清扫垃圾并运送至垃圾填埋厂</t>
  </si>
  <si>
    <t>购置消毒用品数量</t>
  </si>
  <si>
    <t>28</t>
  </si>
  <si>
    <t>购置公共厕所消耗品28份</t>
  </si>
  <si>
    <t>清扫面积达标率</t>
  </si>
  <si>
    <t>100%</t>
  </si>
  <si>
    <t>组织保洁员清扫街面，清扫面积达标率100%</t>
  </si>
  <si>
    <t>清扫垃圾处理率</t>
  </si>
  <si>
    <t>每日租赁三轮摩托用于收集清扫垃圾并运送至垃圾填埋厂，处理率100%</t>
  </si>
  <si>
    <t>每天及时组织保洁员清扫街面</t>
  </si>
  <si>
    <t>每天</t>
  </si>
  <si>
    <t>每天组织保洁员清扫街面，提升居民生活环境</t>
  </si>
  <si>
    <t>每日租赁三轮摩托用于收集清扫垃圾并运送至垃圾填埋厂完成时间</t>
  </si>
  <si>
    <t>每日租赁三轮摩托用于收集清扫垃圾并运送至垃圾填埋厂</t>
  </si>
  <si>
    <t>购置消毒用品数量完成时间</t>
  </si>
  <si>
    <t>12月31日前</t>
  </si>
  <si>
    <t>12月31日前购置消毒用品数量</t>
  </si>
  <si>
    <t>人居环境得到提升</t>
  </si>
  <si>
    <t>基本提升</t>
  </si>
  <si>
    <t>消除城区环境卫生问题</t>
  </si>
  <si>
    <t>基本消除</t>
  </si>
  <si>
    <t>农村人居环境提升的同时，建立长效管护机制</t>
  </si>
  <si>
    <t>建立</t>
  </si>
  <si>
    <t>农村人居环境提升，建立长效管护机制</t>
  </si>
  <si>
    <t>群众对人居环境的满意度</t>
  </si>
  <si>
    <t>85%</t>
  </si>
  <si>
    <t>群众对人居环境的满意度达到85%以上</t>
  </si>
  <si>
    <t>群众对保洁员的满意度</t>
  </si>
  <si>
    <t>群众对保洁员的满意度达到85%以上</t>
  </si>
  <si>
    <t>抓实抓好基层党组织学习教育，织密建强基层党组织体系，全面巩固深化党支部标准化规范化建设，高标准高质量做好2025年发展党员工作，持续深入推进党员信教问题专项整治，抓党建促乡村振兴，扎实推进红色村组织振兴试点建设，深化抓党建促农村宗教治理，全面推进青年人才党支部建设，严肃整改各级巡视巡察反馈的基层党建有关问题，全面建设“智慧党建”内外网系统，深入整治基层党建工作中的形式主义、官僚主义问题。</t>
  </si>
  <si>
    <t>培训和教育</t>
  </si>
  <si>
    <t>场次</t>
  </si>
  <si>
    <t>组织培训和教育大于等于2场次</t>
  </si>
  <si>
    <t>慰问</t>
  </si>
  <si>
    <t>组织开展各类慰问大于等于2场次</t>
  </si>
  <si>
    <t>党专项活动</t>
  </si>
  <si>
    <t>召开党内会议、开展党的组织生活、主题活动大于等于12次</t>
  </si>
  <si>
    <t>阵地建设</t>
  </si>
  <si>
    <t>规范建设各村（社区）党群活动室大于等于7次个</t>
  </si>
  <si>
    <t>党建宣传</t>
  </si>
  <si>
    <t>制作党建宣传材料以及购买宣传物资</t>
  </si>
  <si>
    <t>党群活动室运行率</t>
  </si>
  <si>
    <t xml:space="preserve">党群活动室运行率等于100%
</t>
  </si>
  <si>
    <t>党组织能力提升</t>
  </si>
  <si>
    <t xml:space="preserve">党员履职能力持续提升比例大于等于90%
</t>
  </si>
  <si>
    <t>群众对党员履职能力提升的认可度</t>
  </si>
  <si>
    <t xml:space="preserve">群众对党员履职能力提升的认可度大于等于90%
</t>
  </si>
  <si>
    <t>2026年党委工作经费</t>
  </si>
  <si>
    <t>200000</t>
  </si>
  <si>
    <t>党委工作经费20万元</t>
  </si>
  <si>
    <t>奔子栏镇青年人才党支部活动经费5000元及党员培训经费1600元</t>
  </si>
  <si>
    <t>支部基础活动</t>
  </si>
  <si>
    <t xml:space="preserve">开展支部基础活动（“三会一课”、主题党日）大于等于12场次
</t>
  </si>
  <si>
    <t>经费支持的人才发展类活动</t>
  </si>
  <si>
    <t>经费支持的人才发展类活动（如培训、交流、联建）的参与人数≥16人</t>
  </si>
  <si>
    <t>青年人才对支部活动的满意度</t>
  </si>
  <si>
    <t xml:space="preserve">青年人才对支部活动的满意度大于等于90%
</t>
  </si>
  <si>
    <t>青年人才党支部党员履职能力持续提升比例</t>
  </si>
  <si>
    <t xml:space="preserve">青年人才党支部党员履职能力持续提升比例大于等于90%
</t>
  </si>
  <si>
    <t>青年人才活动整体满意度</t>
  </si>
  <si>
    <t xml:space="preserve">群众对青年人才活动整体满意度大于等于90%
</t>
  </si>
  <si>
    <t>6600</t>
  </si>
  <si>
    <t>1、困难僧人慰问补助2万元
2、僧人传统节日慰问品购买0.5万元</t>
  </si>
  <si>
    <t>走访慰问僧人</t>
  </si>
  <si>
    <t>23</t>
  </si>
  <si>
    <t>桑珠·玉仙寺僧人23人</t>
  </si>
  <si>
    <t>僧人慰问金发放准确率</t>
  </si>
  <si>
    <t>僧人慰问金发放准确率达100%</t>
  </si>
  <si>
    <t>及时拨付资金</t>
  </si>
  <si>
    <t>&lt;=</t>
  </si>
  <si>
    <t>2025年6月1日前</t>
  </si>
  <si>
    <t>2025年6月1日前及时拨付资金</t>
  </si>
  <si>
    <t>有效提高僧人生活水平</t>
  </si>
  <si>
    <t>建立僧人慰问长效机制</t>
  </si>
  <si>
    <t>建立机制</t>
  </si>
  <si>
    <t>98</t>
  </si>
  <si>
    <t>群众满意度达98%以上</t>
  </si>
  <si>
    <t>25000</t>
  </si>
  <si>
    <t>僧人慰问金25000元</t>
  </si>
  <si>
    <t>根据财政预算，奔子栏镇纪委2026年工作经费使用作如下计划：
1.为进一步规范我镇纪委政治关爱谈话室、信访接待室及纪委办公室建设，配套机制政治文化和硬件设施，提升办公室、谈话室、信访接待室工作运转规范化制度水平。计划在奔子栏镇谈话室、信访接待室及办公室规范化建设使用经费5000元左右（其中谈话室计划购置一台碎纸机，价格为1900元左右）。
2.为全面提升新任村务监督委员会履职能力，切实提高村务监督委员会成员的业务素质和工作能力，加强农村基层事务日常监督，打通全面从严治党的“最后一公里”。组织各村（社区）监督委主任、委员进行业务知识培训，计划产生经费（包括培训资料、餐费等）3000元左右。
3.计划宣传册、布标等宣传材料和购买书籍9000元左右。
4.预计各类出差、培训及办理案件：3000元左右。</t>
  </si>
  <si>
    <t>建设奔子栏镇谈话室、信访接待室及办公室</t>
  </si>
  <si>
    <t>1次</t>
  </si>
  <si>
    <t>规范化建设奔子栏镇谈话室、信访接待室及办公室，其中购买谈话室碎纸机一台</t>
  </si>
  <si>
    <t>组织业务知识培训</t>
  </si>
  <si>
    <t>21人次</t>
  </si>
  <si>
    <t>组织各村（社区）监督委主任、委员进行业务知识培训≥21人次</t>
  </si>
  <si>
    <t>开展廉政宣传教育</t>
  </si>
  <si>
    <t>开展廉政宣传教育，计划制作宣传册、布标等宣传材料和购买书籍≥1次</t>
  </si>
  <si>
    <t>出差、培训及办理案件</t>
  </si>
  <si>
    <t>2人次</t>
  </si>
  <si>
    <t>出差、培训及办理案件≥2人次</t>
  </si>
  <si>
    <t>使奔子栏镇谈话室、信访接待室及办公室规范化，提升便民服务率</t>
  </si>
  <si>
    <t>谈话室、信访接待室及办公室规范化，提升便民服务率</t>
  </si>
  <si>
    <t xml:space="preserve"> 宣传教育覆盖率</t>
  </si>
  <si>
    <t>80%</t>
  </si>
  <si>
    <t>镇、村（社区）干部廉政教育覆盖率100%，群众对廉政政策知晓率≥80%</t>
  </si>
  <si>
    <t>经费使用合规率</t>
  </si>
  <si>
    <t>95%</t>
  </si>
  <si>
    <t>经费支出时效，年度工作经费按预算进度支出，截止年末支出完成率≥95%。</t>
  </si>
  <si>
    <t>宣传教育时效</t>
  </si>
  <si>
    <t>重要节点（春节、中秋、换届等）前1周内完成针对性廉政提醒教育</t>
  </si>
  <si>
    <t>改善干部作风，镇、村（社区）干部违纪违法案件发生率同比下降</t>
  </si>
  <si>
    <t>15%</t>
  </si>
  <si>
    <t>改善干部作风，镇、村（社区）干部违纪违法案件发生率同比下降，廉洁履职意识显著增强</t>
  </si>
  <si>
    <t>打造标准化廉政宣传阵地</t>
  </si>
  <si>
    <t>2处</t>
  </si>
  <si>
    <t>打造标准化廉政宣传阵地（如廉政文化墙、宣传栏）≥2处，持续巩固基层廉政建设基础。</t>
  </si>
  <si>
    <t>年末开展党风廉政建设群众满意度调查满意度</t>
  </si>
  <si>
    <t>90%</t>
  </si>
  <si>
    <t>年末开展党风廉政建设群众满意度调查满意度≥90%</t>
  </si>
  <si>
    <t>纪委工作经费</t>
  </si>
  <si>
    <t>20000</t>
  </si>
  <si>
    <t>1、用于主席团及其工作机构的办公设备、办公耗材支出及差旅费；
2、加强自身建设方面的支出，镇人大代表活动阵地、村级（社区）代表联络室建设；
3、代表订阅必要的报刊和学习资料及开展代表履职培训支出；
4、组织开展各项督查、工作视察、评议和代表补选等工作开展的支出；
5、用于代表履职和相关活动的费用支出。
6、人大办公室计划购买办公桌3张3*1000=3000元、打印机1台980元合计3980元</t>
  </si>
  <si>
    <t>购买镇人大办公室设备数量</t>
  </si>
  <si>
    <t>1个</t>
  </si>
  <si>
    <t>购买镇人大办公室设备1个</t>
  </si>
  <si>
    <t>人大代表联络室办公耗材数量</t>
  </si>
  <si>
    <t>人大代表联络室办公耗材</t>
  </si>
  <si>
    <t>组织代表及联络员外出学习调研次数</t>
  </si>
  <si>
    <t>≥ 51人次</t>
  </si>
  <si>
    <t>组织代表参加各类培训、述职评议等活动次数</t>
  </si>
  <si>
    <t>≥ 3次</t>
  </si>
  <si>
    <t>走访、慰问困难代表，慰问人大代表、联系群众、受灾群众次数</t>
  </si>
  <si>
    <t>≥ 1次</t>
  </si>
  <si>
    <t>购买镇人大办公室设备验收合格率</t>
  </si>
  <si>
    <t>≥ 98%</t>
  </si>
  <si>
    <t>1、货到后抽样检测，符合国家/行业相关标准。2、与采购合同约定的技术参数和品牌型号一致。包装完好，无破损</t>
  </si>
  <si>
    <t>人大代表联络室办公耗材验收合格率</t>
  </si>
  <si>
    <t>≥ 90%</t>
  </si>
  <si>
    <t>购买镇人大办公室设备购买完成时间</t>
  </si>
  <si>
    <t>视察参加州县、镇人大代表完成时间本年度12月31日</t>
  </si>
  <si>
    <t>人大代表联络室办公耗材完成时间</t>
  </si>
  <si>
    <t>办公环境</t>
  </si>
  <si>
    <t>改善办公环境</t>
  </si>
  <si>
    <t>﹤=4000</t>
  </si>
  <si>
    <t>人大代表联络室办公设备及耗材</t>
  </si>
  <si>
    <t>加强自身建设</t>
  </si>
  <si>
    <t>﹤=26000</t>
  </si>
  <si>
    <t>组织代表及联络员外出学习调研大于等于51人次,参加各类培训、述职评议等活动大于等于3次</t>
  </si>
  <si>
    <t>我单位遗属补助人员12人，农村户口9人，城镇户口3人。</t>
  </si>
  <si>
    <t>城乡居民最低生活保障补助人数</t>
  </si>
  <si>
    <t>城乡居民最低生活保障补助人数12人</t>
  </si>
  <si>
    <t>补助发放完成率</t>
  </si>
  <si>
    <t>补助发放完成率达100%</t>
  </si>
  <si>
    <t>补助发放及时性</t>
  </si>
  <si>
    <t>2026年12月31日前</t>
  </si>
  <si>
    <t>补助发放及时性2026年12月31日前</t>
  </si>
  <si>
    <t>对病故人员家属的最低生活保障</t>
  </si>
  <si>
    <t>进一步保障</t>
  </si>
  <si>
    <t>进一步保障对病故人员家属的最低生活保障</t>
  </si>
  <si>
    <t>病故家属满意度</t>
  </si>
  <si>
    <t>病故家属满意度85%以上</t>
  </si>
  <si>
    <t>为深入贯彻落实国家宗教事务管理及财务管理相关法律法规，规范宗教活动场所经费管理秩序，保障寺庙管理局各项工作依法依规、高效有序开展，根据《宗教活动场所财务管理办法》要求及财政预算管理规定，结合我局管辖范围内寺庙年度工作规划，特制定本2026年经费使用方案。
一、寺管局慰问经费2.5万元
1、困难僧人慰问补助2万元
2、僧人传统节日慰问品购买0.5万元
二、寺管局工作经费2万元
1、寺管局工作人员外出培训等开支1万元
2、日常工作经费开支1万元
面向桑珠·玉仙寺全体教职人员开展通用语言文字培训、宪法、民法典宣传教育、爱国主义教育宣传培训、藏传佛教寺院财税监管培训等活动及其他日常工作开支。</t>
  </si>
  <si>
    <t>寺管局日常工作经费数</t>
  </si>
  <si>
    <t>寺管局日常工作经费</t>
  </si>
  <si>
    <t>寺管局日常工作经费使用准确率</t>
  </si>
  <si>
    <t>寺管局日常工作经费使用准确率达100%</t>
  </si>
  <si>
    <t>有效提高寺管局工作人员工作水平及工作环境</t>
  </si>
  <si>
    <t>建立寺管局日常工作长有效机制</t>
  </si>
  <si>
    <t>寺管局工作经费</t>
  </si>
  <si>
    <t>解聘村干部慰问金20000元</t>
  </si>
  <si>
    <t xml:space="preserve">根据县政法委《关于调整新时代乡村振兴综合治理员工资的通知》和《州委组织部州人力资源和社会保障局&lt;关于妥善解决原解聘村干部定期生活补助的意见&gt;的通知》(迪组通[2014]59号)有关规定，制定2026年平安法治办经费使用方案。
经费主要用于7名解聘干部生活补助费13.5万元
</t>
  </si>
  <si>
    <t>解聘村干部人数</t>
  </si>
  <si>
    <t>解聘村干部7人</t>
  </si>
  <si>
    <t>解聘村干部生活补助完成率</t>
  </si>
  <si>
    <t>解聘村干部生活补助完成率达100%</t>
  </si>
  <si>
    <t>解聘村干部生活补助完成时间</t>
  </si>
  <si>
    <t>每月20日前</t>
  </si>
  <si>
    <t>解聘村干部生活补助在本年度12月31日之前完成</t>
  </si>
  <si>
    <t>确保基本生活需求</t>
  </si>
  <si>
    <t>确保</t>
  </si>
  <si>
    <t>建立解聘干部生活补助长效机制</t>
  </si>
  <si>
    <t>有效</t>
  </si>
  <si>
    <t>对象满意度</t>
  </si>
  <si>
    <t>159000</t>
  </si>
  <si>
    <t>解聘村干部工资159000元</t>
  </si>
  <si>
    <t>1.新建叶重小组取水坝2座、压力池1座、4米高取水坝挡墙50米，预计投资9万元。2、新建东水小组取水坝2座、4米高取水坝挡墙90米，预计投资11万元。3、新建达拉小组取水坝1座、2米高取水坝挡墙60米，预计投资4万元。4、抗萨大沟取水坝清理修复5米高取水坝挡墙350米，预计投资11万元。5、永堆小组灌溉水沟修复300米，预计投资2.2万元。  6、东水小组达拉下走河道清理20万。7、达拉小组东水小组农田恢复30亩，预计10万。8、永堆小组、白仁小组、日能小组河道拦河坝修复材料费8万元。</t>
  </si>
  <si>
    <t>涉及小组数</t>
  </si>
  <si>
    <t>涉及7个小组</t>
  </si>
  <si>
    <t>工作完成率</t>
  </si>
  <si>
    <t>工作完成率要达到100%</t>
  </si>
  <si>
    <t>资金拨付时间</t>
  </si>
  <si>
    <t>2026年12月31日</t>
  </si>
  <si>
    <t>是</t>
  </si>
  <si>
    <t>资金将按照工程进度拨付资金</t>
  </si>
  <si>
    <t>提高叶日村民干农活时的工作效率</t>
  </si>
  <si>
    <t>有效提高</t>
  </si>
  <si>
    <t>服务对象满意度达到95%及以上</t>
  </si>
  <si>
    <t>奔子栏两新党支部活动经费1万元。</t>
  </si>
  <si>
    <t xml:space="preserve">组织开展党员基本培训大于等于2场次
</t>
  </si>
  <si>
    <t>党员干部能力提升率</t>
  </si>
  <si>
    <t xml:space="preserve">党员干部能力提升率大于等于80%
</t>
  </si>
  <si>
    <t>党员履职能力持续提升比例</t>
  </si>
  <si>
    <t>基层群众满意度</t>
  </si>
  <si>
    <t xml:space="preserve">基层群众满意度大于等于90%
</t>
  </si>
  <si>
    <t>党建宣传阵地建设：资金用于制作村小组各类文化墙、宣传牌，重点宣传党的政策、党史知识、乡村振兴成果等内容。通过打造特色党建宣传阵地，营造浓厚党建氛围，增强党员群众的党性意识与归属感。
党建活动开展：资金涵盖开展各类党建相关活动产生的伙食、办公、百货等费用。例如组织党员开展主题党日活动、党建带群建活动、党建带妇建活动等，通过活动加强党员间的交流联系，提升党员的党性修养与服务意识。
党群活动场所修缮及物品购置：资金用于对党群活动场所进行修缮维护，同时购置必要的办公设备、学习资料等物品。改善党群活动场所条件，为党员群众提供良好的学习、交流、活动平台，增强党组织的凝聚力与吸引力。</t>
  </si>
  <si>
    <t>服务群众人数</t>
  </si>
  <si>
    <t>7686</t>
  </si>
  <si>
    <t>组织服务群众人数≥ 7686人</t>
  </si>
  <si>
    <t>各村召开党建活动、会议次数</t>
  </si>
  <si>
    <t>各村召开党建活动、会议次数≥12次</t>
  </si>
  <si>
    <t>党员人数</t>
  </si>
  <si>
    <t>729</t>
  </si>
  <si>
    <t xml:space="preserve">党员人数≥ 729人
</t>
  </si>
  <si>
    <t>党员参会率</t>
  </si>
  <si>
    <t>党员参会率达100%</t>
  </si>
  <si>
    <t>党建经费使用率</t>
  </si>
  <si>
    <t xml:space="preserve">党建经费使用率达100%
</t>
  </si>
  <si>
    <t>召开党建活动、会议</t>
  </si>
  <si>
    <t xml:space="preserve">在2026年12月31日前及时召开党建活动、会议
</t>
  </si>
  <si>
    <t xml:space="preserve">2026年12月31日前及时拨付资金
</t>
  </si>
  <si>
    <t>提升党员的党性修养与服务意识</t>
  </si>
  <si>
    <t>有所提升</t>
  </si>
  <si>
    <t>提升</t>
  </si>
  <si>
    <t xml:space="preserve">有效提升党员的党性修养与服务意识
</t>
  </si>
  <si>
    <t>增强党组织的凝聚力与吸引力</t>
  </si>
  <si>
    <t>增强</t>
  </si>
  <si>
    <t xml:space="preserve">有效增强党组织的凝聚力与吸引力
</t>
  </si>
  <si>
    <t>基层党建工作可持续发展</t>
  </si>
  <si>
    <t>发展</t>
  </si>
  <si>
    <t>可持续</t>
  </si>
  <si>
    <t xml:space="preserve">基层党建工作可持续发展
</t>
  </si>
  <si>
    <t xml:space="preserve">群众满意度达90%以上
</t>
  </si>
  <si>
    <t>600000</t>
  </si>
  <si>
    <t>奔子栏镇各村党建经费60万元，每村10万元</t>
  </si>
  <si>
    <t>一、新时代综合治理员工资115.2万元
经费用于支付48名新时代综合治理员工资。</t>
  </si>
  <si>
    <t>奔子栏镇综合治理员</t>
  </si>
  <si>
    <t>48</t>
  </si>
  <si>
    <t>奔子栏镇综合治理员大于48人</t>
  </si>
  <si>
    <t>资金使用规范性</t>
  </si>
  <si>
    <t>规范使用资金</t>
  </si>
  <si>
    <t>资金使用及时性</t>
  </si>
  <si>
    <t>每月20日前及时拨付资金</t>
  </si>
  <si>
    <t>建立绩效考核管理机制</t>
  </si>
  <si>
    <t>受益群众满意度</t>
  </si>
  <si>
    <t>受益群众满意度达98%以上</t>
  </si>
  <si>
    <t>治理员工资金额</t>
  </si>
  <si>
    <t>1152000</t>
  </si>
  <si>
    <t>新时代乡村振兴综合治理员2026年工资1152000元。</t>
  </si>
  <si>
    <t>根据财政预算，奔子栏镇武装部2026年工作经费使用作如下计划：
一、为顺利开展2026年征兵工作，确保我镇圆满完成新兵征集任务，做好征兵宣传，计划购买宣传册及布标等宣传材料，预计支出10000元；带领应征青年统一到县医院体检工作中所产生的车费、餐费、住宿费以及入户走访、送喜报、送兵工作产生费用3000元，两项费用预计共支出13000元（大写壹万叁仟元整）。
二、根据县人民武装部民兵整组工作安排及有关文件要求，按照指定的民兵编组任务，紧贴应急动员任务，全面整合力量，本着编足、编实的原则进村入组开展民兵潜力调查，切实完成民兵整组工作、组织参加民兵集训，该项工作预计产生费用3000元（大写叁仟元整）。
三、为进一步贯彻落实关于做好新时期双拥工作，不断加强军政军民团结的指示精神，推动我镇“双拥”工作新局面，在生活工作上用心用情关心军烈属，切实将党和政府的关心关爱送到他们心间。在元旦、春节、“八一”建军节等重要节庆，组织镇、村、组工作人员进行走访慰问，预计支出5000元（大写伍仟元整）。
四、为进一步规范我镇武装部建设，完善退役军人服务管理机制，保障工作人员出差需求，提升工作效率，配全站内配套设施设备，满足日常办公需求，计划采购一批办公耗材（包括文具、墨盒等）。办公耗材及工作人员出差报销预计支出9000元（大写玖仟元整）。
五、以上共计支出30000元（大写叁万元整）。</t>
  </si>
  <si>
    <t>春秋两次征兵工作次数</t>
  </si>
  <si>
    <t>春秋两次征兵工作大于等于2次</t>
  </si>
  <si>
    <t>组织奔子栏镇民兵参加集训人次</t>
  </si>
  <si>
    <t>40</t>
  </si>
  <si>
    <t>组织奔子栏镇民兵参加集训大于等于40人次</t>
  </si>
  <si>
    <t>购买镇武装部办公室耗材数量</t>
  </si>
  <si>
    <t>购买镇武装部办公室耗材大于等于1次</t>
  </si>
  <si>
    <t>走访、慰问军烈属次数</t>
  </si>
  <si>
    <t>走访、慰问军烈属大于等于1次</t>
  </si>
  <si>
    <t>办公耗材验收合格率</t>
  </si>
  <si>
    <t>办公耗材验收合格率达100%</t>
  </si>
  <si>
    <t>征兵工作覆盖率</t>
  </si>
  <si>
    <t>征兵工作覆盖率100%</t>
  </si>
  <si>
    <t>本年度12月31日前及时拨付资金</t>
  </si>
  <si>
    <t>保证经费到位，控制成本，保障武装工作开展</t>
  </si>
  <si>
    <t>有效保证经费到位，控制成本，保障武装工作开展</t>
  </si>
  <si>
    <t>民兵执行急难险重任务能力持续提升比例</t>
  </si>
  <si>
    <t>民兵执行急难险重任务能力持续提升比例等于100%</t>
  </si>
  <si>
    <t>生态效益</t>
  </si>
  <si>
    <t>创建和谐文明安全村镇提升比例</t>
  </si>
  <si>
    <t>创建和谐文明安全村镇提升比例等于100%</t>
  </si>
  <si>
    <t>基干民兵队伍建设能力持续提升比例</t>
  </si>
  <si>
    <t>基干民兵队伍建设能力持续提升比例等于100%</t>
  </si>
  <si>
    <t>群众满意度达90%以上</t>
  </si>
  <si>
    <t>30000</t>
  </si>
  <si>
    <t>2026年武装部工作经费30000元</t>
  </si>
  <si>
    <t>奔子栏镇临时联合党支部活动经费1万元</t>
  </si>
  <si>
    <t>主题党日活动</t>
  </si>
  <si>
    <t xml:space="preserve">组织主题党日活动大于等于12场次
</t>
  </si>
  <si>
    <t>民主生活会</t>
  </si>
  <si>
    <t xml:space="preserve">组织民主生活会等于1次
</t>
  </si>
  <si>
    <t>党支部活动室运行率</t>
  </si>
  <si>
    <t xml:space="preserve">党支部活动室室运行率等于100%
</t>
  </si>
  <si>
    <t>德钦县县属国有企业退休人员社会化管理县级财政补助奔子栏镇2人，每人每年260元。</t>
  </si>
  <si>
    <t>德钦州属、央属属国有企业退休人员</t>
  </si>
  <si>
    <t>德钦县县属国有企业退休人员7人</t>
  </si>
  <si>
    <t>德钦州属、央属属国有企业退休人员财政补助发放合格率</t>
  </si>
  <si>
    <t>德钦县县属国有企业退休人员社会化管理县级财政补助发放合格率达100%</t>
  </si>
  <si>
    <t>德钦州属、央属属国有企业退休人员财政补助完成时间</t>
  </si>
  <si>
    <t>本年度12月31日之前</t>
  </si>
  <si>
    <t>本年度12月31日之前完成</t>
  </si>
  <si>
    <t>德钦州属、央属属国有企业退休人员社会化管理</t>
  </si>
  <si>
    <t>提升县属国有企业退休人员社会化管理</t>
  </si>
  <si>
    <t>对象满意度达95%以上</t>
  </si>
  <si>
    <t>预算06表</t>
  </si>
  <si>
    <t>2026年部门政府性基金预算支出预算表</t>
  </si>
  <si>
    <t>政府性基金预算支出预算表</t>
  </si>
  <si>
    <t>单位名称：全部</t>
  </si>
  <si>
    <t>本年政府性基金预算支出</t>
  </si>
  <si>
    <t>注：本表无数据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</si>
  <si>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</si>
  <si>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</si>
  <si>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</si>
  <si>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</si>
  <si>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</si>
  <si>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</si>
  <si>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</si>
  <si>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</si>
  <si>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</si>
  <si>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</si>
  <si>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</si>
  <si>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预算08表</t>
  </si>
  <si>
    <t>2026年部门政府购买服务预算表</t>
  </si>
  <si>
    <t>政府购买服务项目</t>
  </si>
  <si>
    <t>政府购买服务目录</t>
  </si>
  <si>
    <t>预算09-1表</t>
  </si>
  <si>
    <t>2026年对下转移支付预算表</t>
  </si>
  <si>
    <t>单位名称（项目）</t>
  </si>
  <si>
    <t>地区</t>
  </si>
  <si>
    <t>政府性基金</t>
  </si>
  <si>
    <t>开发区</t>
  </si>
  <si>
    <t>香格里拉市</t>
  </si>
  <si>
    <t>德钦县</t>
  </si>
  <si>
    <t>维西县</t>
  </si>
  <si>
    <t>预算09-2表</t>
  </si>
  <si>
    <t>2026年对下转移支付绩效目标表</t>
  </si>
  <si>
    <t/>
  </si>
  <si>
    <t>预算10表</t>
  </si>
  <si>
    <t>2026年新增资产配置表</t>
  </si>
  <si>
    <t>资产类别</t>
  </si>
  <si>
    <t>资产分类代码.名称</t>
  </si>
  <si>
    <t>资产名称</t>
  </si>
  <si>
    <t>计量单位</t>
  </si>
  <si>
    <t>财政部门批复数（元）</t>
  </si>
  <si>
    <t>单价</t>
  </si>
  <si>
    <t>金额</t>
  </si>
  <si>
    <t>预算11表</t>
  </si>
  <si>
    <t>2026年上级补助项目支出预算表</t>
  </si>
  <si>
    <t>上级补助</t>
  </si>
  <si>
    <t>预算12表</t>
  </si>
  <si>
    <t>2026年部门项目支出中期规划预算表</t>
  </si>
  <si>
    <t>项目级次</t>
  </si>
  <si>
    <t>2026年</t>
  </si>
  <si>
    <t>2027年</t>
  </si>
  <si>
    <t>2028年</t>
  </si>
  <si>
    <t>311 专项业务类</t>
  </si>
  <si>
    <t>本级</t>
  </si>
  <si>
    <t>312 民生类</t>
  </si>
  <si>
    <t>313 事业发展类</t>
  </si>
  <si>
    <t>注：2027年、2028年财政没有安排对应的项目支出。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</si>
</sst>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4">
    <font>
      <sz val="11"/>
      <color theme="1"/>
      <name val="宋体"/>
      <charset val="134"/>
      <scheme val="minor"/>
    </font>
    <font>
      <sz val="10"/>
      <color rgb="FF000000"/>
      <name val="宋体"/>
      <charset val="134"/>
    </font>
    <font>
      <sz val="22"/>
      <color rgb="FF000000"/>
      <name val="方正小标宋简体"/>
      <charset val="134"/>
    </font>
    <font>
      <sz val="9"/>
      <color rgb="FF000000"/>
      <name val="宋体"/>
      <charset val="134"/>
    </font>
    <font>
      <sz val="11"/>
      <color rgb="FF000000"/>
      <name val="宋体"/>
      <charset val="134"/>
    </font>
    <font>
      <sz val="10"/>
      <color theme="1"/>
      <name val="宋体"/>
      <charset val="134"/>
    </font>
    <font>
      <sz val="9"/>
      <color theme="1"/>
      <name val="宋体"/>
      <charset val="134"/>
    </font>
    <font>
      <b/>
      <sz val="23"/>
      <color rgb="FF000000"/>
      <name val="宋体"/>
      <charset val="134"/>
    </font>
    <font>
      <b/>
      <sz val="23"/>
      <color theme="1"/>
      <name val="宋体"/>
      <charset val="134"/>
    </font>
    <font>
      <sz val="11"/>
      <color theme="1"/>
      <name val="宋体"/>
      <charset val="134"/>
    </font>
    <font>
      <sz val="10"/>
      <color rgb="FFFFFFFF"/>
      <name val="宋体"/>
      <charset val="134"/>
    </font>
    <font>
      <b/>
      <sz val="21"/>
      <color rgb="FF000000"/>
      <name val="宋体"/>
      <charset val="134"/>
    </font>
    <font>
      <sz val="22"/>
      <color theme="1"/>
      <name val="方正小标宋简体"/>
      <charset val="134"/>
    </font>
    <font>
      <sz val="18"/>
      <color theme="1"/>
      <name val="Microsoft Sans Serif"/>
      <charset val="134"/>
    </font>
    <font>
      <sz val="12"/>
      <color theme="1"/>
      <name val="宋体"/>
      <charset val="134"/>
    </font>
    <font>
      <sz val="20"/>
      <color rgb="FF000000"/>
      <name val="宋体"/>
      <charset val="134"/>
    </font>
    <font>
      <b/>
      <sz val="10"/>
      <color rgb="FF000000"/>
      <name val="宋体"/>
      <charset val="134"/>
    </font>
    <font>
      <b/>
      <sz val="9"/>
      <color rgb="FF000000"/>
      <name val="宋体"/>
      <charset val="134"/>
    </font>
    <font>
      <sz val="10"/>
      <color theme="1"/>
      <name val="Arial"/>
      <charset val="134"/>
    </font>
    <font>
      <sz val="28"/>
      <color rgb="FF000000"/>
      <name val="宋体"/>
      <charset val="134"/>
    </font>
    <font>
      <sz val="10"/>
      <color theme="1"/>
      <name val="Microsoft YaHei UI"/>
      <charset val="134"/>
    </font>
    <font>
      <sz val="30"/>
      <color rgb="FF000000"/>
      <name val="宋体"/>
      <charset val="134"/>
    </font>
    <font>
      <sz val="19"/>
      <color rgb="FF000000"/>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1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0" applyNumberFormat="0" applyFill="0" applyBorder="0" applyAlignment="0" applyProtection="0">
      <alignment vertical="center"/>
    </xf>
    <xf numFmtId="0" fontId="32" fillId="4" borderId="17" applyNumberFormat="0" applyAlignment="0" applyProtection="0">
      <alignment vertical="center"/>
    </xf>
    <xf numFmtId="0" fontId="33" fillId="5" borderId="18" applyNumberFormat="0" applyAlignment="0" applyProtection="0">
      <alignment vertical="center"/>
    </xf>
    <xf numFmtId="0" fontId="34" fillId="5" borderId="17" applyNumberFormat="0" applyAlignment="0" applyProtection="0">
      <alignment vertical="center"/>
    </xf>
    <xf numFmtId="0" fontId="35" fillId="6" borderId="19" applyNumberFormat="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176" fontId="43" fillId="0" borderId="7">
      <alignment horizontal="right" vertical="center"/>
    </xf>
    <xf numFmtId="49" fontId="43" fillId="0" borderId="7">
      <alignment horizontal="left" vertical="center" wrapText="1"/>
    </xf>
    <xf numFmtId="176" fontId="43" fillId="0" borderId="7">
      <alignment horizontal="right" vertical="center"/>
    </xf>
    <xf numFmtId="177" fontId="43" fillId="0" borderId="7">
      <alignment horizontal="right" vertical="center"/>
    </xf>
    <xf numFmtId="178" fontId="43" fillId="0" borderId="7">
      <alignment horizontal="right" vertical="center"/>
    </xf>
    <xf numFmtId="179" fontId="43" fillId="0" borderId="7">
      <alignment horizontal="right" vertical="center"/>
    </xf>
    <xf numFmtId="10" fontId="43" fillId="0" borderId="7">
      <alignment horizontal="right" vertical="center"/>
    </xf>
    <xf numFmtId="180" fontId="43" fillId="0" borderId="7">
      <alignment horizontal="right" vertical="center"/>
    </xf>
  </cellStyleXfs>
  <cellXfs count="255">
    <xf numFmtId="0" fontId="0" fillId="0" borderId="0" xfId="0" applyFont="1">
      <alignment vertical="center"/>
    </xf>
    <xf numFmtId="49" fontId="1" fillId="0" borderId="0" xfId="0" applyNumberFormat="1" applyFont="1" applyAlignment="1"/>
    <xf numFmtId="0" fontId="1" fillId="0" borderId="0" xfId="0" applyFont="1" applyAlignme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applyAlignme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7" xfId="0" applyFont="1" applyBorder="1" applyAlignment="1" applyProtection="1">
      <alignment horizontal="center" vertical="center"/>
      <protection locked="0"/>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 fontId="3" fillId="0" borderId="7" xfId="0" applyNumberFormat="1" applyFont="1" applyBorder="1" applyAlignment="1" applyProtection="1">
      <alignment horizontal="right" vertical="center" wrapText="1"/>
      <protection locked="0"/>
    </xf>
    <xf numFmtId="49" fontId="6" fillId="0" borderId="7" xfId="50"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0" fillId="0" borderId="0" xfId="0" applyFill="1" applyBorder="1" applyAlignment="1" applyProtection="1">
      <alignment horizontal="left" vertical="center"/>
    </xf>
    <xf numFmtId="0" fontId="7" fillId="0" borderId="0" xfId="0" applyFont="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7" xfId="0" applyFont="1" applyBorder="1" applyAlignment="1" applyProtection="1">
      <alignment horizontal="center" vertical="center" wrapText="1"/>
      <protection locked="0"/>
    </xf>
    <xf numFmtId="0" fontId="6" fillId="0" borderId="7" xfId="0" applyFont="1" applyBorder="1" applyAlignment="1">
      <alignment horizontal="left" vertical="center"/>
    </xf>
    <xf numFmtId="0" fontId="3" fillId="0" borderId="7" xfId="0" applyFont="1" applyBorder="1" applyAlignment="1" applyProtection="1">
      <alignment horizontal="right" vertical="center" wrapText="1"/>
      <protection locked="0"/>
    </xf>
    <xf numFmtId="0" fontId="5" fillId="0" borderId="2" xfId="0" applyFont="1" applyBorder="1" applyAlignment="1" applyProtection="1">
      <alignment horizontal="center" vertical="center" wrapText="1"/>
      <protection locked="0"/>
    </xf>
    <xf numFmtId="0" fontId="6" fillId="0" borderId="3" xfId="0" applyFont="1" applyBorder="1" applyAlignment="1">
      <alignment horizontal="left" vertical="center"/>
    </xf>
    <xf numFmtId="0" fontId="6" fillId="0" borderId="4" xfId="0" applyFont="1" applyBorder="1" applyAlignment="1">
      <alignment horizontal="left" vertical="center"/>
    </xf>
    <xf numFmtId="0" fontId="3" fillId="0" borderId="0" xfId="0" applyFont="1" applyAlignment="1">
      <alignment horizontal="righ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1" fillId="0" borderId="0" xfId="0" applyFont="1">
      <alignment vertical="center"/>
    </xf>
    <xf numFmtId="0" fontId="5" fillId="0" borderId="0" xfId="0" applyFont="1" applyAlignment="1">
      <alignment horizontal="righ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right" vertical="center" wrapText="1"/>
    </xf>
    <xf numFmtId="0" fontId="3" fillId="0" borderId="7" xfId="0" applyFont="1" applyBorder="1" applyAlignment="1">
      <alignment horizontal="right" vertical="center"/>
    </xf>
    <xf numFmtId="0" fontId="3" fillId="0" borderId="7" xfId="0" applyFont="1" applyBorder="1" applyAlignment="1" applyProtection="1">
      <alignment horizontal="right"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5" fillId="0" borderId="0" xfId="0" applyFont="1">
      <alignment vertical="center"/>
    </xf>
    <xf numFmtId="0" fontId="4" fillId="0" borderId="7" xfId="0" applyFont="1" applyBorder="1" applyAlignment="1" applyProtection="1">
      <alignment horizontal="center" vertical="center"/>
      <protection locked="0"/>
    </xf>
    <xf numFmtId="0" fontId="3" fillId="0" borderId="7" xfId="0" applyFont="1" applyBorder="1" applyAlignment="1" applyProtection="1">
      <alignment horizontal="left" vertical="center" wrapText="1"/>
      <protection locked="0"/>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center" vertical="center" wrapText="1"/>
      <protection locked="0"/>
    </xf>
    <xf numFmtId="0" fontId="1" fillId="0" borderId="0" xfId="0" applyFont="1" applyAlignment="1">
      <alignment horizontal="right" vertical="center"/>
    </xf>
    <xf numFmtId="0" fontId="6" fillId="0" borderId="0" xfId="0" applyFont="1" applyAlignment="1" applyProtection="1">
      <alignment horizontal="right" vertical="center"/>
      <protection locked="0"/>
    </xf>
    <xf numFmtId="0" fontId="7" fillId="0" borderId="0" xfId="0" applyFont="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5" fillId="0" borderId="0" xfId="0" applyFont="1" applyAlignment="1" applyProtection="1">
      <alignment horizontal="right"/>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9" fillId="0" borderId="7" xfId="0" applyFont="1" applyBorder="1" applyAlignment="1" applyProtection="1">
      <alignment horizontal="center" vertical="center"/>
      <protection locked="0"/>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6" fillId="0" borderId="7" xfId="0" applyFont="1" applyBorder="1" applyAlignment="1">
      <alignment horizontal="left" vertical="center" wrapText="1"/>
    </xf>
    <xf numFmtId="4" fontId="6" fillId="0" borderId="7" xfId="0" applyNumberFormat="1" applyFont="1" applyBorder="1" applyAlignment="1" applyProtection="1">
      <alignment horizontal="right" vertical="center"/>
      <protection locked="0"/>
    </xf>
    <xf numFmtId="4" fontId="6" fillId="0" borderId="2" xfId="0" applyNumberFormat="1" applyFont="1" applyBorder="1" applyAlignment="1" applyProtection="1">
      <alignment horizontal="right" vertical="center"/>
      <protection locked="0"/>
    </xf>
    <xf numFmtId="0" fontId="6" fillId="0" borderId="7" xfId="0" applyFont="1" applyBorder="1" applyAlignment="1">
      <alignment horizontal="center" vertical="center"/>
    </xf>
    <xf numFmtId="0" fontId="1" fillId="0" borderId="0" xfId="0" applyFont="1" applyAlignment="1">
      <alignment wrapText="1"/>
    </xf>
    <xf numFmtId="0" fontId="1" fillId="0" borderId="0" xfId="0" applyFont="1" applyAlignment="1" applyProtection="1">
      <protection locked="0"/>
    </xf>
    <xf numFmtId="0" fontId="6" fillId="0" borderId="0" xfId="0" applyFont="1" applyAlignment="1" applyProtection="1">
      <alignment vertical="top" wrapText="1"/>
      <protection locked="0"/>
    </xf>
    <xf numFmtId="0" fontId="5" fillId="0" borderId="0" xfId="0" applyFont="1" applyAlignment="1">
      <alignment wrapText="1"/>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4" fillId="0" borderId="0" xfId="0" applyFont="1" applyAlignment="1" applyProtection="1">
      <protection locked="0"/>
    </xf>
    <xf numFmtId="0" fontId="3" fillId="0" borderId="0" xfId="0" applyFont="1" applyAlignment="1" applyProtection="1">
      <alignment horizontal="right"/>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3" fontId="4" fillId="0" borderId="6" xfId="0" applyNumberFormat="1" applyFont="1" applyBorder="1" applyAlignment="1">
      <alignment horizontal="center" vertical="center"/>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12" xfId="0" applyFont="1" applyBorder="1" applyAlignment="1" applyProtection="1">
      <alignment horizontal="left" vertical="center" wrapText="1"/>
      <protection locked="0"/>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pplyProtection="1">
      <alignment horizontal="left" vertical="center"/>
      <protection locked="0"/>
    </xf>
    <xf numFmtId="0" fontId="3" fillId="0" borderId="0" xfId="0" applyFont="1" applyAlignment="1">
      <alignment horizontal="right"/>
    </xf>
    <xf numFmtId="0" fontId="9" fillId="0" borderId="10"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protection locked="0"/>
    </xf>
    <xf numFmtId="0" fontId="9"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10" fillId="0" borderId="0" xfId="0" applyFont="1" applyAlignment="1" applyProtection="1">
      <alignment horizontal="right"/>
      <protection locked="0"/>
    </xf>
    <xf numFmtId="49" fontId="10" fillId="0" borderId="0" xfId="0" applyNumberFormat="1" applyFont="1" applyAlignment="1" applyProtection="1">
      <protection locked="0"/>
    </xf>
    <xf numFmtId="0" fontId="1" fillId="0" borderId="0" xfId="0" applyFont="1" applyAlignment="1">
      <alignment horizontal="right"/>
    </xf>
    <xf numFmtId="0" fontId="2"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1"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wrapText="1"/>
      <protection locked="0"/>
    </xf>
    <xf numFmtId="0" fontId="4"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49" fontId="4" fillId="0" borderId="12" xfId="0" applyNumberFormat="1" applyFont="1" applyBorder="1" applyAlignment="1" applyProtection="1">
      <alignment horizontal="center" vertical="center" wrapText="1"/>
      <protection locked="0"/>
    </xf>
    <xf numFmtId="49" fontId="4" fillId="0" borderId="12" xfId="0" applyNumberFormat="1" applyFont="1" applyBorder="1" applyAlignment="1" applyProtection="1">
      <alignment horizontal="center" vertical="center"/>
      <protection locked="0"/>
    </xf>
    <xf numFmtId="0" fontId="3" fillId="0" borderId="6" xfId="0" applyFont="1" applyBorder="1" applyAlignment="1" applyProtection="1">
      <alignment horizontal="left" vertical="center" wrapText="1"/>
      <protection locked="0"/>
    </xf>
    <xf numFmtId="4" fontId="3" fillId="0" borderId="12" xfId="0" applyNumberFormat="1" applyFont="1" applyBorder="1" applyAlignment="1" applyProtection="1">
      <alignment horizontal="right" vertical="center" wrapText="1"/>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4" fontId="3" fillId="0" borderId="12" xfId="0" applyNumberFormat="1" applyFont="1" applyBorder="1" applyAlignment="1">
      <alignment horizontal="right" vertical="center"/>
    </xf>
    <xf numFmtId="4" fontId="3" fillId="0" borderId="12" xfId="0" applyNumberFormat="1" applyFont="1" applyBorder="1" applyAlignment="1">
      <alignment horizontal="right" vertical="center" wrapText="1"/>
    </xf>
    <xf numFmtId="3" fontId="4" fillId="0" borderId="7" xfId="0" applyNumberFormat="1" applyFont="1" applyBorder="1" applyAlignment="1">
      <alignment horizontal="center" vertical="center"/>
    </xf>
    <xf numFmtId="0" fontId="3" fillId="0" borderId="7"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lignment vertical="center"/>
    </xf>
    <xf numFmtId="0" fontId="6" fillId="0" borderId="7" xfId="0" applyFont="1" applyBorder="1" applyAlignment="1" applyProtection="1">
      <alignment vertical="top"/>
      <protection locked="0"/>
    </xf>
    <xf numFmtId="0" fontId="5" fillId="0" borderId="7" xfId="0" applyFont="1" applyBorder="1" applyAlignment="1">
      <alignment vertical="center" wrapText="1"/>
    </xf>
    <xf numFmtId="0" fontId="5"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3" fontId="5" fillId="0" borderId="7" xfId="0" applyNumberFormat="1" applyFont="1" applyBorder="1" applyAlignment="1">
      <alignment horizontal="center" vertical="center"/>
    </xf>
    <xf numFmtId="0" fontId="6" fillId="0" borderId="7" xfId="0" applyFont="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176" fontId="6" fillId="0" borderId="7" xfId="0" applyNumberFormat="1" applyFont="1" applyBorder="1" applyAlignment="1">
      <alignment horizontal="right" vertical="center"/>
    </xf>
    <xf numFmtId="4" fontId="3" fillId="0" borderId="7" xfId="0" applyNumberFormat="1" applyFont="1" applyBorder="1" applyAlignment="1">
      <alignment horizontal="right" vertical="center" wrapText="1"/>
    </xf>
    <xf numFmtId="4" fontId="3" fillId="0" borderId="7" xfId="0" applyNumberFormat="1" applyFont="1" applyBorder="1" applyAlignment="1">
      <alignment horizontal="right" vertical="center"/>
    </xf>
    <xf numFmtId="0" fontId="5" fillId="0" borderId="0" xfId="0" applyFont="1" applyAlignment="1" applyProtection="1">
      <alignment vertical="top"/>
      <protection locked="0"/>
    </xf>
    <xf numFmtId="49" fontId="1" fillId="0" borderId="0" xfId="0" applyNumberFormat="1" applyFont="1" applyAlignment="1" applyProtection="1">
      <protection locked="0"/>
    </xf>
    <xf numFmtId="0" fontId="2"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3" fontId="5" fillId="0" borderId="7" xfId="0" applyNumberFormat="1" applyFont="1" applyBorder="1" applyAlignment="1" applyProtection="1">
      <alignment horizontal="center" vertical="center"/>
      <protection locked="0"/>
    </xf>
    <xf numFmtId="0" fontId="6" fillId="0" borderId="7" xfId="0" applyFont="1" applyBorder="1" applyAlignment="1">
      <alignment horizontal="left" vertical="center" indent="1"/>
    </xf>
    <xf numFmtId="0" fontId="6" fillId="0" borderId="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5" fillId="0" borderId="0" xfId="0" applyFont="1" applyAlignment="1">
      <alignment horizontal="center" wrapText="1"/>
    </xf>
    <xf numFmtId="0" fontId="6" fillId="0" borderId="0" xfId="0" applyFont="1" applyAlignment="1"/>
    <xf numFmtId="0" fontId="6" fillId="0" borderId="0" xfId="0" applyFont="1" applyAlignment="1">
      <alignment horizontal="right" wrapText="1"/>
    </xf>
    <xf numFmtId="0" fontId="12" fillId="0" borderId="0" xfId="0" applyFont="1" applyAlignment="1" applyProtection="1">
      <alignment horizontal="center" vertical="center" wrapText="1"/>
      <protection locked="0"/>
    </xf>
    <xf numFmtId="0" fontId="13" fillId="0" borderId="0" xfId="0" applyFont="1" applyAlignment="1">
      <alignment horizontal="center" vertical="center" wrapText="1"/>
    </xf>
    <xf numFmtId="0" fontId="5" fillId="0" borderId="0" xfId="0" applyFont="1" applyAlignment="1"/>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4" fontId="6" fillId="0" borderId="7" xfId="0" applyNumberFormat="1" applyFont="1" applyBorder="1" applyAlignment="1">
      <alignment horizontal="right" vertical="center"/>
    </xf>
    <xf numFmtId="4" fontId="6" fillId="0" borderId="2" xfId="0" applyNumberFormat="1" applyFont="1" applyBorder="1" applyAlignment="1">
      <alignment horizontal="right" vertical="center"/>
    </xf>
    <xf numFmtId="49" fontId="5" fillId="0" borderId="0" xfId="0" applyNumberFormat="1" applyFont="1" applyAlignment="1"/>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4" fillId="0" borderId="7" xfId="0" applyFont="1" applyBorder="1" applyAlignment="1">
      <alignment horizontal="center" vertical="center"/>
    </xf>
    <xf numFmtId="49" fontId="4" fillId="0" borderId="7" xfId="0" applyNumberFormat="1" applyFont="1" applyBorder="1" applyAlignment="1" applyProtection="1">
      <alignment horizontal="center" vertical="center"/>
      <protection locked="0"/>
    </xf>
    <xf numFmtId="4" fontId="6" fillId="0" borderId="7" xfId="0"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5" fillId="0" borderId="2" xfId="0" applyFont="1" applyBorder="1" applyAlignment="1">
      <alignment horizontal="center" vertical="center"/>
    </xf>
    <xf numFmtId="0" fontId="5" fillId="0" borderId="4" xfId="0" applyFont="1" applyBorder="1" applyAlignment="1">
      <alignment horizontal="center" vertical="center"/>
    </xf>
    <xf numFmtId="4" fontId="6" fillId="0" borderId="7" xfId="0" applyNumberFormat="1" applyFont="1" applyBorder="1" applyAlignment="1" applyProtection="1">
      <alignment horizontal="right" vertical="center" wrapText="1"/>
      <protection locked="0"/>
    </xf>
    <xf numFmtId="0" fontId="15" fillId="0" borderId="0" xfId="0" applyFont="1" applyAlignment="1">
      <alignment horizontal="center" vertical="center"/>
    </xf>
    <xf numFmtId="0" fontId="16" fillId="0" borderId="0" xfId="0" applyFont="1" applyAlignment="1">
      <alignment horizontal="center" vertical="center"/>
    </xf>
    <xf numFmtId="0" fontId="17" fillId="0" borderId="7" xfId="0" applyFont="1" applyBorder="1">
      <alignment vertical="center"/>
    </xf>
    <xf numFmtId="4" fontId="3" fillId="0" borderId="7" xfId="0" applyNumberFormat="1" applyFont="1" applyBorder="1">
      <alignment vertical="center"/>
    </xf>
    <xf numFmtId="0" fontId="17" fillId="0" borderId="7" xfId="0" applyFont="1" applyBorder="1" applyAlignment="1" applyProtection="1">
      <alignment horizontal="left" vertical="center"/>
      <protection locked="0"/>
    </xf>
    <xf numFmtId="0" fontId="3" fillId="0" borderId="7" xfId="0" applyFont="1" applyBorder="1" applyProtection="1">
      <alignment vertical="center"/>
      <protection locked="0"/>
    </xf>
    <xf numFmtId="0" fontId="3" fillId="0" borderId="7" xfId="0" applyFont="1" applyBorder="1" applyAlignment="1" applyProtection="1">
      <alignment horizontal="left" vertical="center"/>
      <protection locked="0"/>
    </xf>
    <xf numFmtId="4" fontId="3" fillId="0" borderId="7" xfId="0" applyNumberFormat="1" applyFont="1" applyBorder="1" applyProtection="1">
      <alignment vertical="center"/>
      <protection locked="0"/>
    </xf>
    <xf numFmtId="0" fontId="17" fillId="0" borderId="7" xfId="0" applyFont="1" applyBorder="1" applyProtection="1">
      <alignment vertical="center"/>
      <protection locked="0"/>
    </xf>
    <xf numFmtId="0" fontId="3" fillId="0" borderId="7" xfId="0" applyFont="1" applyBorder="1">
      <alignment vertical="center"/>
    </xf>
    <xf numFmtId="0" fontId="3" fillId="0" borderId="7" xfId="0" applyFont="1" applyBorder="1" applyAlignment="1">
      <alignment horizontal="left" vertical="center"/>
    </xf>
    <xf numFmtId="0" fontId="17" fillId="0" borderId="7" xfId="0" applyFont="1" applyBorder="1" applyAlignment="1">
      <alignment horizontal="center" vertical="center"/>
    </xf>
    <xf numFmtId="0" fontId="17" fillId="0" borderId="7" xfId="0" applyFont="1" applyBorder="1" applyAlignment="1" applyProtection="1">
      <alignment horizontal="center" vertical="center"/>
      <protection locked="0"/>
    </xf>
    <xf numFmtId="4" fontId="17" fillId="0" borderId="7" xfId="0" applyNumberFormat="1" applyFont="1" applyBorder="1">
      <alignment vertical="center"/>
    </xf>
    <xf numFmtId="0" fontId="18" fillId="0" borderId="0" xfId="0" applyFont="1" applyAlignment="1">
      <alignment vertical="top"/>
    </xf>
    <xf numFmtId="0" fontId="19" fillId="0" borderId="0" xfId="0" applyFont="1" applyAlignment="1">
      <alignment horizontal="center" vertical="center"/>
    </xf>
    <xf numFmtId="0" fontId="3" fillId="0" borderId="0" xfId="0" applyFont="1" applyAlignment="1" applyProtection="1">
      <alignment horizontal="left" vertical="center" wrapText="1"/>
      <protection locked="0"/>
    </xf>
    <xf numFmtId="0" fontId="1" fillId="0" borderId="0" xfId="0" applyFont="1" applyAlignment="1">
      <alignment horizontal="left" vertical="center" wrapText="1"/>
    </xf>
    <xf numFmtId="0" fontId="20" fillId="0" borderId="0" xfId="0" applyFont="1" applyAlignment="1"/>
    <xf numFmtId="0" fontId="5" fillId="0" borderId="4" xfId="0" applyFont="1" applyBorder="1" applyAlignment="1">
      <alignment horizontal="center" vertical="center" wrapText="1"/>
    </xf>
    <xf numFmtId="0" fontId="21" fillId="0" borderId="0" xfId="0" applyFont="1" applyAlignment="1">
      <alignment horizontal="center" vertical="center"/>
    </xf>
    <xf numFmtId="0" fontId="21"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2" borderId="4" xfId="0" applyFont="1" applyFill="1" applyBorder="1" applyAlignment="1" applyProtection="1">
      <alignment horizontal="center" vertical="center" wrapText="1"/>
      <protection locked="0"/>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12" xfId="0" applyFont="1" applyBorder="1" applyAlignment="1" applyProtection="1">
      <alignment horizontal="center" vertical="center"/>
      <protection locked="0"/>
    </xf>
    <xf numFmtId="0" fontId="1" fillId="0" borderId="7" xfId="0" applyFont="1" applyBorder="1" applyAlignment="1">
      <alignment horizontal="center" vertical="center"/>
    </xf>
    <xf numFmtId="0" fontId="3" fillId="0" borderId="6" xfId="0" applyFont="1" applyBorder="1" applyAlignment="1">
      <alignment vertical="center" wrapText="1"/>
    </xf>
    <xf numFmtId="0" fontId="3" fillId="0" borderId="12" xfId="0" applyFont="1" applyBorder="1" applyAlignment="1">
      <alignment vertical="center" wrapText="1"/>
    </xf>
    <xf numFmtId="4" fontId="3" fillId="0" borderId="12" xfId="0" applyNumberFormat="1" applyFont="1" applyBorder="1">
      <alignment vertical="center"/>
    </xf>
    <xf numFmtId="4" fontId="3" fillId="0" borderId="12" xfId="0" applyNumberFormat="1" applyFont="1" applyBorder="1" applyProtection="1">
      <alignment vertical="center"/>
      <protection locked="0"/>
    </xf>
    <xf numFmtId="0" fontId="3" fillId="0" borderId="6" xfId="0" applyFont="1" applyBorder="1" applyAlignment="1">
      <alignment horizontal="center" vertical="center"/>
    </xf>
    <xf numFmtId="0" fontId="3" fillId="0" borderId="12" xfId="0" applyFont="1" applyBorder="1">
      <alignment vertical="center"/>
    </xf>
    <xf numFmtId="0" fontId="22" fillId="0" borderId="0" xfId="0" applyFont="1" applyAlignment="1">
      <alignment horizontal="center" vertical="top"/>
    </xf>
    <xf numFmtId="0" fontId="23" fillId="0" borderId="0" xfId="0" applyFont="1" applyAlignment="1">
      <alignment horizontal="center" vertical="center"/>
    </xf>
    <xf numFmtId="4" fontId="3" fillId="0" borderId="7" xfId="0" applyNumberFormat="1" applyFont="1" applyFill="1" applyBorder="1" applyAlignment="1" applyProtection="1">
      <alignment horizontal="right" vertical="center"/>
    </xf>
    <xf numFmtId="0" fontId="3" fillId="0" borderId="6" xfId="0" applyFont="1" applyBorder="1" applyAlignment="1">
      <alignment horizontal="left" vertical="center"/>
    </xf>
    <xf numFmtId="4" fontId="3" fillId="0" borderId="13" xfId="0" applyNumberFormat="1" applyFont="1" applyBorder="1" applyAlignment="1" applyProtection="1">
      <alignment horizontal="right" vertical="center"/>
      <protection locked="0"/>
    </xf>
    <xf numFmtId="0" fontId="3" fillId="0" borderId="6" xfId="0" applyFont="1" applyBorder="1" applyAlignment="1" applyProtection="1">
      <alignment horizontal="left" vertical="center"/>
      <protection locked="0"/>
    </xf>
    <xf numFmtId="0" fontId="3" fillId="0" borderId="13" xfId="0" applyFont="1" applyBorder="1" applyAlignment="1" applyProtection="1">
      <alignment horizontal="right" vertical="center"/>
      <protection locked="0"/>
    </xf>
    <xf numFmtId="0" fontId="5" fillId="0" borderId="7" xfId="0" applyFont="1" applyBorder="1" applyAlignment="1"/>
    <xf numFmtId="4" fontId="17" fillId="0" borderId="13" xfId="0" applyNumberFormat="1" applyFont="1" applyFill="1" applyBorder="1" applyAlignment="1" applyProtection="1">
      <alignment horizontal="right" vertical="center"/>
    </xf>
    <xf numFmtId="0" fontId="17" fillId="0" borderId="6" xfId="0" applyFont="1" applyBorder="1" applyAlignment="1">
      <alignment horizontal="center" vertical="center"/>
    </xf>
    <xf numFmtId="0" fontId="17" fillId="0" borderId="13" xfId="0" applyFont="1" applyBorder="1" applyAlignment="1">
      <alignment horizontal="right" vertical="center"/>
    </xf>
    <xf numFmtId="4" fontId="17" fillId="0" borderId="13" xfId="0" applyNumberFormat="1" applyFont="1" applyBorder="1" applyAlignment="1">
      <alignment horizontal="right" vertical="center"/>
    </xf>
    <xf numFmtId="4" fontId="17" fillId="0" borderId="7" xfId="0" applyNumberFormat="1" applyFont="1" applyBorder="1" applyAlignment="1">
      <alignment horizontal="right" vertical="center"/>
    </xf>
    <xf numFmtId="0" fontId="3" fillId="0" borderId="13" xfId="0" applyFont="1" applyBorder="1" applyAlignment="1">
      <alignment horizontal="right" vertical="center"/>
    </xf>
    <xf numFmtId="0" fontId="17" fillId="0" borderId="6" xfId="0" applyFont="1" applyBorder="1" applyAlignment="1" applyProtection="1">
      <alignment horizontal="center" vertical="center"/>
      <protection locked="0"/>
    </xf>
    <xf numFmtId="4" fontId="17" fillId="0" borderId="13" xfId="0" applyNumberFormat="1" applyFont="1" applyBorder="1" applyAlignment="1" applyProtection="1">
      <alignment horizontal="right" vertical="center"/>
      <protection locked="0"/>
    </xf>
    <xf numFmtId="4" fontId="17" fillId="0" borderId="7" xfId="0" applyNumberFormat="1" applyFont="1" applyBorder="1" applyAlignment="1" applyProtection="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8"/>
  <sheetViews>
    <sheetView showZeros="0" topLeftCell="A22" workbookViewId="0">
      <selection activeCell="B26" sqref="B26"/>
    </sheetView>
  </sheetViews>
  <sheetFormatPr defaultColWidth="10.7083333333333" defaultRowHeight="12" customHeight="1" outlineLevelCol="3"/>
  <cols>
    <col min="1" max="1" width="37.1416666666667" customWidth="1"/>
    <col min="2" max="2" width="41.575" customWidth="1"/>
    <col min="3" max="3" width="42.7083333333333" customWidth="1"/>
    <col min="4" max="4" width="39.575" customWidth="1"/>
  </cols>
  <sheetData>
    <row r="1" ht="19.5" customHeight="1" spans="1:4">
      <c r="D1" s="112" t="s">
        <v>0</v>
      </c>
    </row>
    <row r="2" ht="36" customHeight="1" spans="1:4">
      <c r="A2" s="4" t="s">
        <v>1</v>
      </c>
      <c r="B2" s="238"/>
      <c r="C2" s="238"/>
      <c r="D2" s="238"/>
    </row>
    <row r="3" ht="24" customHeight="1" spans="1:4">
      <c r="A3" s="40" t="str">
        <f>"单位名称："&amp;"奔子栏镇"</f>
        <v>单位名称：奔子栏镇</v>
      </c>
      <c r="B3" s="239"/>
      <c r="C3" s="239"/>
      <c r="D3" s="38" t="s">
        <v>2</v>
      </c>
    </row>
    <row r="4" ht="19.5" customHeight="1" spans="1:4">
      <c r="A4" s="11" t="s">
        <v>3</v>
      </c>
      <c r="B4" s="13"/>
      <c r="C4" s="11" t="s">
        <v>4</v>
      </c>
      <c r="D4" s="13"/>
    </row>
    <row r="5" ht="19.5" customHeight="1" spans="1:4">
      <c r="A5" s="29" t="s">
        <v>5</v>
      </c>
      <c r="B5" s="29" t="s">
        <v>6</v>
      </c>
      <c r="C5" s="29" t="s">
        <v>7</v>
      </c>
      <c r="D5" s="29" t="s">
        <v>6</v>
      </c>
    </row>
    <row r="6" ht="19.5" customHeight="1" spans="1:4">
      <c r="A6" s="31"/>
      <c r="B6" s="31"/>
      <c r="C6" s="31"/>
      <c r="D6" s="31"/>
    </row>
    <row r="7" ht="22.5" customHeight="1" spans="1:4">
      <c r="A7" s="205" t="s">
        <v>8</v>
      </c>
      <c r="B7" s="155">
        <v>34506933.58</v>
      </c>
      <c r="C7" s="205" t="s">
        <v>9</v>
      </c>
      <c r="D7" s="155">
        <v>20804675.98</v>
      </c>
    </row>
    <row r="8" ht="22.5" customHeight="1" spans="1:4">
      <c r="A8" s="205" t="s">
        <v>10</v>
      </c>
      <c r="B8" s="240"/>
      <c r="C8" s="205" t="s">
        <v>11</v>
      </c>
      <c r="D8" s="155"/>
    </row>
    <row r="9" ht="22.5" customHeight="1" spans="1:4">
      <c r="A9" s="205" t="s">
        <v>12</v>
      </c>
      <c r="B9" s="155"/>
      <c r="C9" s="205" t="s">
        <v>13</v>
      </c>
      <c r="D9" s="155"/>
    </row>
    <row r="10" ht="22.5" customHeight="1" spans="1:4">
      <c r="A10" s="205" t="s">
        <v>14</v>
      </c>
      <c r="B10" s="108"/>
      <c r="C10" s="205" t="s">
        <v>15</v>
      </c>
      <c r="D10" s="155"/>
    </row>
    <row r="11" ht="22.5" customHeight="1" spans="1:4">
      <c r="A11" s="205" t="s">
        <v>16</v>
      </c>
      <c r="B11" s="155">
        <v>840084.88</v>
      </c>
      <c r="C11" s="201" t="s">
        <v>17</v>
      </c>
      <c r="D11" s="108"/>
    </row>
    <row r="12" ht="22.5" customHeight="1" spans="1:4">
      <c r="A12" s="205" t="s">
        <v>18</v>
      </c>
      <c r="B12" s="108"/>
      <c r="C12" s="201" t="s">
        <v>19</v>
      </c>
      <c r="D12" s="108"/>
    </row>
    <row r="13" ht="22.5" customHeight="1" spans="1:4">
      <c r="A13" s="205" t="s">
        <v>20</v>
      </c>
      <c r="B13" s="108"/>
      <c r="C13" s="201" t="s">
        <v>21</v>
      </c>
      <c r="D13" s="108">
        <v>1979522.21</v>
      </c>
    </row>
    <row r="14" ht="22.5" customHeight="1" spans="1:4">
      <c r="A14" s="205" t="s">
        <v>22</v>
      </c>
      <c r="B14" s="108">
        <v>840084.88</v>
      </c>
      <c r="C14" s="201" t="s">
        <v>23</v>
      </c>
      <c r="D14" s="108">
        <v>2777587.97</v>
      </c>
    </row>
    <row r="15" ht="22.5" customHeight="1" spans="1:4">
      <c r="A15" s="241" t="s">
        <v>24</v>
      </c>
      <c r="B15" s="108"/>
      <c r="C15" s="201" t="s">
        <v>25</v>
      </c>
      <c r="D15" s="108">
        <v>2135562.22</v>
      </c>
    </row>
    <row r="16" ht="22.5" customHeight="1" spans="1:4">
      <c r="A16" s="241" t="s">
        <v>26</v>
      </c>
      <c r="B16" s="242"/>
      <c r="C16" s="201" t="s">
        <v>27</v>
      </c>
      <c r="D16" s="108">
        <v>350000</v>
      </c>
    </row>
    <row r="17" ht="22.5" customHeight="1" spans="1:4">
      <c r="A17" s="243"/>
      <c r="B17" s="244"/>
      <c r="C17" s="201" t="s">
        <v>28</v>
      </c>
      <c r="D17" s="108">
        <v>740124.98</v>
      </c>
    </row>
    <row r="18" ht="22.5" customHeight="1" spans="1:4">
      <c r="A18" s="245"/>
      <c r="B18" s="245"/>
      <c r="C18" s="201" t="s">
        <v>29</v>
      </c>
      <c r="D18" s="108">
        <v>4468570.92</v>
      </c>
    </row>
    <row r="19" ht="22.5" customHeight="1" spans="1:4">
      <c r="A19" s="245"/>
      <c r="B19" s="245"/>
      <c r="C19" s="201" t="s">
        <v>30</v>
      </c>
      <c r="D19" s="108"/>
    </row>
    <row r="20" ht="22.5" customHeight="1" spans="1:4">
      <c r="A20" s="245"/>
      <c r="B20" s="245"/>
      <c r="C20" s="201" t="s">
        <v>31</v>
      </c>
      <c r="D20" s="108"/>
    </row>
    <row r="21" ht="22.5" customHeight="1" spans="1:4">
      <c r="A21" s="245"/>
      <c r="B21" s="245"/>
      <c r="C21" s="201" t="s">
        <v>32</v>
      </c>
      <c r="D21" s="108"/>
    </row>
    <row r="22" ht="22.5" customHeight="1" spans="1:4">
      <c r="A22" s="245"/>
      <c r="B22" s="245"/>
      <c r="C22" s="201" t="s">
        <v>33</v>
      </c>
      <c r="D22" s="108"/>
    </row>
    <row r="23" ht="22.5" customHeight="1" spans="1:4">
      <c r="A23" s="245"/>
      <c r="B23" s="245"/>
      <c r="C23" s="201" t="s">
        <v>34</v>
      </c>
      <c r="D23" s="108"/>
    </row>
    <row r="24" ht="22.5" customHeight="1" spans="1:4">
      <c r="A24" s="245"/>
      <c r="B24" s="245"/>
      <c r="C24" s="201" t="s">
        <v>35</v>
      </c>
      <c r="D24" s="108"/>
    </row>
    <row r="25" ht="22.5" customHeight="1" spans="1:4">
      <c r="A25" s="245"/>
      <c r="B25" s="245"/>
      <c r="C25" s="201" t="s">
        <v>36</v>
      </c>
      <c r="D25" s="108">
        <v>2090974.18</v>
      </c>
    </row>
    <row r="26" ht="22.5" customHeight="1" spans="1:4">
      <c r="A26" s="245"/>
      <c r="B26" s="246"/>
      <c r="C26" s="201" t="s">
        <v>37</v>
      </c>
      <c r="D26" s="108"/>
    </row>
    <row r="27" ht="22.5" customHeight="1" spans="1:4">
      <c r="A27" s="245"/>
      <c r="B27" s="245"/>
      <c r="C27" s="201" t="s">
        <v>38</v>
      </c>
      <c r="D27" s="108"/>
    </row>
    <row r="28" ht="22.5" customHeight="1" spans="1:4">
      <c r="A28" s="245"/>
      <c r="B28" s="245"/>
      <c r="C28" s="201" t="s">
        <v>39</v>
      </c>
      <c r="D28" s="108"/>
    </row>
    <row r="29" ht="22.5" customHeight="1" spans="1:4">
      <c r="A29" s="245"/>
      <c r="B29" s="245"/>
      <c r="C29" s="201" t="s">
        <v>40</v>
      </c>
      <c r="D29" s="108"/>
    </row>
    <row r="30" ht="22.5" customHeight="1" spans="1:4">
      <c r="A30" s="247"/>
      <c r="B30" s="248"/>
      <c r="C30" s="201" t="s">
        <v>41</v>
      </c>
      <c r="D30" s="108"/>
    </row>
    <row r="31" ht="22.5" customHeight="1" spans="1:4">
      <c r="A31" s="247"/>
      <c r="B31" s="248"/>
      <c r="C31" s="201" t="s">
        <v>42</v>
      </c>
      <c r="D31" s="108"/>
    </row>
    <row r="32" ht="22.5" customHeight="1" spans="1:4">
      <c r="A32" s="247"/>
      <c r="B32" s="248"/>
      <c r="C32" s="201" t="s">
        <v>43</v>
      </c>
      <c r="D32" s="108"/>
    </row>
    <row r="33" ht="22.5" customHeight="1" spans="1:4">
      <c r="A33" s="247"/>
      <c r="B33" s="248"/>
      <c r="C33" s="201" t="s">
        <v>44</v>
      </c>
      <c r="D33" s="108"/>
    </row>
    <row r="34" ht="22.5" customHeight="1" spans="1:4">
      <c r="A34" s="247" t="s">
        <v>45</v>
      </c>
      <c r="B34" s="249">
        <v>35347018.46</v>
      </c>
      <c r="C34" s="206" t="s">
        <v>46</v>
      </c>
      <c r="D34" s="250">
        <v>35347018.46</v>
      </c>
    </row>
    <row r="35" ht="22.5" customHeight="1" spans="1:4">
      <c r="A35" s="241" t="s">
        <v>47</v>
      </c>
      <c r="B35" s="153"/>
      <c r="C35" s="205" t="s">
        <v>48</v>
      </c>
      <c r="D35" s="50"/>
    </row>
    <row r="36" ht="22.5" customHeight="1" spans="1:4">
      <c r="A36" s="241" t="s">
        <v>49</v>
      </c>
      <c r="B36" s="153"/>
      <c r="C36" s="205" t="s">
        <v>49</v>
      </c>
      <c r="D36" s="49"/>
    </row>
    <row r="37" ht="22.5" customHeight="1" spans="1:4">
      <c r="A37" s="241" t="s">
        <v>50</v>
      </c>
      <c r="B37" s="251"/>
      <c r="C37" s="205" t="s">
        <v>50</v>
      </c>
      <c r="D37" s="50"/>
    </row>
    <row r="38" ht="22.5" customHeight="1" spans="1:4">
      <c r="A38" s="252" t="s">
        <v>51</v>
      </c>
      <c r="B38" s="253">
        <v>35347018.46</v>
      </c>
      <c r="C38" s="206" t="s">
        <v>52</v>
      </c>
      <c r="D38" s="254">
        <v>35347018.46</v>
      </c>
    </row>
  </sheetData>
  <mergeCells count="8">
    <mergeCell ref="A2:D2"/>
    <mergeCell ref="A3:B3"/>
    <mergeCell ref="A4:B4"/>
    <mergeCell ref="C4:D4"/>
    <mergeCell ref="A5:A6"/>
    <mergeCell ref="B5:B6"/>
    <mergeCell ref="C5:C6"/>
    <mergeCell ref="D5:D6"/>
  </mergeCells>
  <printOptions horizontalCentered="1"/>
  <pageMargins left="0.39" right="0.39" top="0.51" bottom="0.51" header="0.31" footer="0.31"/>
  <pageSetup paperSize="9" scale="83" orientation="landscape"/>
  <headerFooter>
    <oddHeader>&amp;L&amp;"黑体"&amp;19附件4</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A10" sqref="A10"/>
    </sheetView>
  </sheetViews>
  <sheetFormatPr defaultColWidth="10.7083333333333" defaultRowHeight="14.25" customHeight="1" outlineLevelCol="5"/>
  <cols>
    <col min="1" max="1" width="37.575" customWidth="1"/>
    <col min="2" max="2" width="19.7083333333333" customWidth="1"/>
    <col min="3" max="3" width="37.575" customWidth="1"/>
    <col min="4" max="6" width="33.2833333333333" customWidth="1"/>
  </cols>
  <sheetData>
    <row r="1" ht="15.75" customHeight="1" spans="1:6">
      <c r="A1" s="119">
        <v>1</v>
      </c>
      <c r="B1" s="120">
        <v>0</v>
      </c>
      <c r="C1" s="119">
        <v>1</v>
      </c>
      <c r="D1" s="121"/>
      <c r="E1" s="121"/>
      <c r="F1" s="112" t="s">
        <v>970</v>
      </c>
    </row>
    <row r="2" ht="36.75" customHeight="1" spans="1:6">
      <c r="A2" s="122" t="s">
        <v>971</v>
      </c>
      <c r="B2" s="123" t="s">
        <v>972</v>
      </c>
      <c r="C2" s="124"/>
      <c r="D2" s="125"/>
      <c r="E2" s="125"/>
      <c r="F2" s="125"/>
    </row>
    <row r="3" ht="13.5" customHeight="1" spans="1:6">
      <c r="A3" s="5" t="str">
        <f>"单位名称："&amp;"奔子栏镇"</f>
        <v>单位名称：奔子栏镇</v>
      </c>
      <c r="B3" s="5" t="s">
        <v>973</v>
      </c>
      <c r="C3" s="119"/>
      <c r="D3" s="121"/>
      <c r="E3" s="121"/>
      <c r="F3" s="112" t="s">
        <v>2</v>
      </c>
    </row>
    <row r="4" ht="19.5" customHeight="1" spans="1:6">
      <c r="A4" s="126" t="s">
        <v>234</v>
      </c>
      <c r="B4" s="127" t="s">
        <v>75</v>
      </c>
      <c r="C4" s="128" t="s">
        <v>76</v>
      </c>
      <c r="D4" s="12" t="s">
        <v>974</v>
      </c>
      <c r="E4" s="12"/>
      <c r="F4" s="13"/>
    </row>
    <row r="5" ht="18.75" customHeight="1" spans="1:6">
      <c r="A5" s="129"/>
      <c r="B5" s="130"/>
      <c r="C5" s="117"/>
      <c r="D5" s="116" t="s">
        <v>57</v>
      </c>
      <c r="E5" s="116" t="s">
        <v>77</v>
      </c>
      <c r="F5" s="116" t="s">
        <v>78</v>
      </c>
    </row>
    <row r="6" ht="18.75" customHeight="1" spans="1:6">
      <c r="A6" s="129">
        <v>1</v>
      </c>
      <c r="B6" s="131" t="s">
        <v>187</v>
      </c>
      <c r="C6" s="117">
        <v>3</v>
      </c>
      <c r="D6" s="116">
        <v>4</v>
      </c>
      <c r="E6" s="116">
        <v>5</v>
      </c>
      <c r="F6" s="116">
        <v>6</v>
      </c>
    </row>
    <row r="7" ht="22.5" customHeight="1" spans="1:6">
      <c r="A7" s="132"/>
      <c r="B7" s="106"/>
      <c r="C7" s="106"/>
      <c r="D7" s="107"/>
      <c r="E7" s="133"/>
      <c r="F7" s="133"/>
    </row>
    <row r="8" ht="22.5" customHeight="1" spans="1:6">
      <c r="A8" s="132"/>
      <c r="B8" s="106"/>
      <c r="C8" s="106"/>
      <c r="D8" s="107"/>
      <c r="E8" s="133"/>
      <c r="F8" s="133"/>
    </row>
    <row r="9" ht="22.5" customHeight="1" spans="1:6">
      <c r="A9" s="134" t="s">
        <v>142</v>
      </c>
      <c r="B9" s="135" t="s">
        <v>142</v>
      </c>
      <c r="C9" s="136" t="s">
        <v>142</v>
      </c>
      <c r="D9" s="137"/>
      <c r="E9" s="138"/>
      <c r="F9" s="138"/>
    </row>
    <row r="10" customHeight="1" spans="1:6">
      <c r="A10" t="s">
        <v>975</v>
      </c>
    </row>
  </sheetData>
  <mergeCells count="7">
    <mergeCell ref="A2:F2"/>
    <mergeCell ref="A3:C3"/>
    <mergeCell ref="D4:F4"/>
    <mergeCell ref="A9:C9"/>
    <mergeCell ref="A4:A5"/>
    <mergeCell ref="B4:B5"/>
    <mergeCell ref="C4:C5"/>
  </mergeCells>
  <printOptions horizontalCentered="1"/>
  <pageMargins left="0.39" right="0.39" top="0.58" bottom="0.58" header="0.5" footer="0.5"/>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showZeros="0" workbookViewId="0">
      <selection activeCell="A13" sqref="A13"/>
    </sheetView>
  </sheetViews>
  <sheetFormatPr defaultColWidth="10.7083333333333" defaultRowHeight="14.25" customHeight="1"/>
  <cols>
    <col min="1" max="1" width="45.7083333333333" customWidth="1"/>
    <col min="2" max="2" width="25.2833333333333" customWidth="1"/>
    <col min="3" max="3" width="41.1416666666667" customWidth="1"/>
    <col min="4" max="4" width="9" customWidth="1"/>
    <col min="5" max="5" width="12" customWidth="1"/>
    <col min="6" max="17" width="19.2833333333333" customWidth="1"/>
  </cols>
  <sheetData>
    <row r="1" ht="15.75" customHeight="1" spans="1:17">
      <c r="A1" s="2"/>
      <c r="B1" s="2"/>
      <c r="C1" s="2"/>
      <c r="D1" s="2"/>
      <c r="E1" s="2"/>
      <c r="F1" s="2"/>
      <c r="G1" s="2"/>
      <c r="H1" s="2"/>
      <c r="I1" s="2"/>
      <c r="J1" s="2"/>
      <c r="O1" s="54"/>
      <c r="P1" s="54"/>
      <c r="Q1" s="38" t="s">
        <v>976</v>
      </c>
    </row>
    <row r="2" ht="35.25" customHeight="1" spans="1:17">
      <c r="A2" s="39" t="s">
        <v>977</v>
      </c>
      <c r="B2" s="28"/>
      <c r="C2" s="28"/>
      <c r="D2" s="28"/>
      <c r="E2" s="28"/>
      <c r="F2" s="28"/>
      <c r="G2" s="28"/>
      <c r="H2" s="28"/>
      <c r="I2" s="28"/>
      <c r="J2" s="28"/>
      <c r="K2" s="65"/>
      <c r="L2" s="28"/>
      <c r="M2" s="28"/>
      <c r="N2" s="28"/>
      <c r="O2" s="65"/>
      <c r="P2" s="65"/>
      <c r="Q2" s="28"/>
    </row>
    <row r="3" ht="18.75" customHeight="1" spans="1:17">
      <c r="A3" s="40" t="str">
        <f>"单位名称："&amp;"奔子栏镇"</f>
        <v>单位名称：奔子栏镇</v>
      </c>
      <c r="B3" s="7"/>
      <c r="C3" s="7"/>
      <c r="D3" s="7"/>
      <c r="E3" s="7"/>
      <c r="F3" s="7"/>
      <c r="G3" s="7"/>
      <c r="H3" s="7"/>
      <c r="I3" s="7"/>
      <c r="J3" s="7"/>
      <c r="O3" s="89"/>
      <c r="P3" s="89"/>
      <c r="Q3" s="112" t="s">
        <v>225</v>
      </c>
    </row>
    <row r="4" ht="15.75" customHeight="1" spans="1:17">
      <c r="A4" s="10" t="s">
        <v>978</v>
      </c>
      <c r="B4" s="92" t="s">
        <v>979</v>
      </c>
      <c r="C4" s="92" t="s">
        <v>980</v>
      </c>
      <c r="D4" s="92" t="s">
        <v>981</v>
      </c>
      <c r="E4" s="92" t="s">
        <v>982</v>
      </c>
      <c r="F4" s="92" t="s">
        <v>983</v>
      </c>
      <c r="G4" s="44" t="s">
        <v>241</v>
      </c>
      <c r="H4" s="44"/>
      <c r="I4" s="44"/>
      <c r="J4" s="44"/>
      <c r="K4" s="70"/>
      <c r="L4" s="44"/>
      <c r="M4" s="44"/>
      <c r="N4" s="44"/>
      <c r="O4" s="94"/>
      <c r="P4" s="70"/>
      <c r="Q4" s="45"/>
    </row>
    <row r="5" ht="17.25" customHeight="1" spans="1:17">
      <c r="A5" s="15"/>
      <c r="B5" s="95"/>
      <c r="C5" s="95"/>
      <c r="D5" s="95"/>
      <c r="E5" s="95"/>
      <c r="F5" s="95"/>
      <c r="G5" s="95" t="s">
        <v>57</v>
      </c>
      <c r="H5" s="95" t="s">
        <v>60</v>
      </c>
      <c r="I5" s="95" t="s">
        <v>984</v>
      </c>
      <c r="J5" s="95" t="s">
        <v>985</v>
      </c>
      <c r="K5" s="113" t="s">
        <v>986</v>
      </c>
      <c r="L5" s="97" t="s">
        <v>80</v>
      </c>
      <c r="M5" s="97"/>
      <c r="N5" s="97"/>
      <c r="O5" s="114"/>
      <c r="P5" s="115"/>
      <c r="Q5" s="100"/>
    </row>
    <row r="6" ht="54" customHeight="1" spans="1:17">
      <c r="A6" s="17"/>
      <c r="B6" s="100"/>
      <c r="C6" s="100"/>
      <c r="D6" s="100"/>
      <c r="E6" s="100"/>
      <c r="F6" s="100"/>
      <c r="G6" s="100"/>
      <c r="H6" s="100" t="s">
        <v>59</v>
      </c>
      <c r="I6" s="100"/>
      <c r="J6" s="100"/>
      <c r="K6" s="101"/>
      <c r="L6" s="100" t="s">
        <v>59</v>
      </c>
      <c r="M6" s="100" t="s">
        <v>66</v>
      </c>
      <c r="N6" s="100" t="s">
        <v>248</v>
      </c>
      <c r="O6" s="102" t="s">
        <v>68</v>
      </c>
      <c r="P6" s="101" t="s">
        <v>69</v>
      </c>
      <c r="Q6" s="100" t="s">
        <v>70</v>
      </c>
    </row>
    <row r="7" ht="19.5" customHeight="1" spans="1:17">
      <c r="A7" s="31">
        <v>1</v>
      </c>
      <c r="B7" s="116">
        <v>2</v>
      </c>
      <c r="C7" s="116">
        <v>3</v>
      </c>
      <c r="D7" s="116">
        <v>4</v>
      </c>
      <c r="E7" s="116">
        <v>5</v>
      </c>
      <c r="F7" s="116">
        <v>6</v>
      </c>
      <c r="G7" s="117">
        <v>7</v>
      </c>
      <c r="H7" s="117">
        <v>8</v>
      </c>
      <c r="I7" s="117">
        <v>9</v>
      </c>
      <c r="J7" s="117">
        <v>10</v>
      </c>
      <c r="K7" s="117">
        <v>11</v>
      </c>
      <c r="L7" s="117">
        <v>12</v>
      </c>
      <c r="M7" s="117">
        <v>13</v>
      </c>
      <c r="N7" s="117">
        <v>14</v>
      </c>
      <c r="O7" s="117">
        <v>15</v>
      </c>
      <c r="P7" s="117">
        <v>16</v>
      </c>
      <c r="Q7" s="117">
        <v>17</v>
      </c>
    </row>
    <row r="8" ht="22.5" customHeight="1" spans="1:17">
      <c r="A8" s="104"/>
      <c r="B8" s="105"/>
      <c r="C8" s="105"/>
      <c r="D8" s="105"/>
      <c r="E8" s="118"/>
      <c r="F8" s="107"/>
      <c r="G8" s="107"/>
      <c r="H8" s="107"/>
      <c r="I8" s="107"/>
      <c r="J8" s="107"/>
      <c r="K8" s="107"/>
      <c r="L8" s="107"/>
      <c r="M8" s="107"/>
      <c r="N8" s="107"/>
      <c r="O8" s="108"/>
      <c r="P8" s="107"/>
      <c r="Q8" s="107"/>
    </row>
    <row r="9" ht="22.5" customHeight="1" spans="1:17">
      <c r="A9" s="104"/>
      <c r="B9" s="105"/>
      <c r="C9" s="105"/>
      <c r="D9" s="105"/>
      <c r="E9" s="118"/>
      <c r="F9" s="107"/>
      <c r="G9" s="107"/>
      <c r="H9" s="107"/>
      <c r="I9" s="107"/>
      <c r="J9" s="107"/>
      <c r="K9" s="107"/>
      <c r="L9" s="107"/>
      <c r="M9" s="107"/>
      <c r="N9" s="107"/>
      <c r="O9" s="108"/>
      <c r="P9" s="107"/>
      <c r="Q9" s="107"/>
    </row>
    <row r="10" ht="22.5" customHeight="1" spans="1:17">
      <c r="A10" s="109" t="s">
        <v>142</v>
      </c>
      <c r="B10" s="110"/>
      <c r="C10" s="110"/>
      <c r="D10" s="110"/>
      <c r="E10" s="118"/>
      <c r="F10" s="107"/>
      <c r="G10" s="107"/>
      <c r="H10" s="107"/>
      <c r="I10" s="107"/>
      <c r="J10" s="107"/>
      <c r="K10" s="107"/>
      <c r="L10" s="107"/>
      <c r="M10" s="107"/>
      <c r="N10" s="107"/>
      <c r="O10" s="108"/>
      <c r="P10" s="107"/>
      <c r="Q10" s="107"/>
    </row>
    <row r="11" customHeight="1" spans="1:17">
      <c r="A11" t="s">
        <v>975</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workbookViewId="0">
      <selection activeCell="A11" sqref="A11"/>
    </sheetView>
  </sheetViews>
  <sheetFormatPr defaultColWidth="10.7083333333333" defaultRowHeight="14.25" customHeight="1"/>
  <cols>
    <col min="1" max="1" width="36.7083333333333" customWidth="1"/>
    <col min="2" max="3" width="25.575" customWidth="1"/>
    <col min="4" max="14" width="22.1416666666667" customWidth="1"/>
  </cols>
  <sheetData>
    <row r="1" ht="13.5" customHeight="1" spans="1:14">
      <c r="A1" s="80"/>
      <c r="B1" s="80"/>
      <c r="C1" s="81"/>
      <c r="D1" s="80"/>
      <c r="E1" s="80"/>
      <c r="F1" s="80"/>
      <c r="G1" s="80"/>
      <c r="H1" s="82"/>
      <c r="I1" s="83"/>
      <c r="J1" s="83"/>
      <c r="K1" s="83"/>
      <c r="L1" s="54"/>
      <c r="M1" s="84"/>
      <c r="N1" s="85" t="s">
        <v>987</v>
      </c>
    </row>
    <row r="2" ht="34.5" customHeight="1" spans="1:14">
      <c r="A2" s="39" t="s">
        <v>988</v>
      </c>
      <c r="B2" s="86"/>
      <c r="C2" s="65"/>
      <c r="D2" s="86"/>
      <c r="E2" s="86"/>
      <c r="F2" s="86"/>
      <c r="G2" s="86"/>
      <c r="H2" s="87"/>
      <c r="I2" s="86"/>
      <c r="J2" s="86"/>
      <c r="K2" s="86"/>
      <c r="L2" s="65"/>
      <c r="M2" s="87"/>
      <c r="N2" s="86"/>
    </row>
    <row r="3" ht="18.75" customHeight="1" spans="1:14">
      <c r="A3" s="66" t="str">
        <f>"单位名称："&amp;"奔子栏镇"</f>
        <v>单位名称：奔子栏镇</v>
      </c>
      <c r="B3" s="67"/>
      <c r="C3" s="88"/>
      <c r="D3" s="67"/>
      <c r="E3" s="67"/>
      <c r="F3" s="67"/>
      <c r="G3" s="67"/>
      <c r="H3" s="82"/>
      <c r="I3" s="83"/>
      <c r="J3" s="83"/>
      <c r="K3" s="83"/>
      <c r="L3" s="89"/>
      <c r="M3" s="90"/>
      <c r="N3" s="91" t="s">
        <v>225</v>
      </c>
    </row>
    <row r="4" ht="18.75" customHeight="1" spans="1:14">
      <c r="A4" s="10" t="s">
        <v>978</v>
      </c>
      <c r="B4" s="92" t="s">
        <v>989</v>
      </c>
      <c r="C4" s="93" t="s">
        <v>990</v>
      </c>
      <c r="D4" s="44" t="s">
        <v>241</v>
      </c>
      <c r="E4" s="44"/>
      <c r="F4" s="44"/>
      <c r="G4" s="44"/>
      <c r="H4" s="70"/>
      <c r="I4" s="44"/>
      <c r="J4" s="44"/>
      <c r="K4" s="44"/>
      <c r="L4" s="94"/>
      <c r="M4" s="70"/>
      <c r="N4" s="45"/>
    </row>
    <row r="5" ht="17.25" customHeight="1" spans="1:14">
      <c r="A5" s="15"/>
      <c r="B5" s="95"/>
      <c r="C5" s="96"/>
      <c r="D5" s="95" t="s">
        <v>57</v>
      </c>
      <c r="E5" s="95" t="s">
        <v>60</v>
      </c>
      <c r="F5" s="95" t="s">
        <v>984</v>
      </c>
      <c r="G5" s="95" t="s">
        <v>985</v>
      </c>
      <c r="H5" s="96" t="s">
        <v>986</v>
      </c>
      <c r="I5" s="97" t="s">
        <v>80</v>
      </c>
      <c r="J5" s="97"/>
      <c r="K5" s="97"/>
      <c r="L5" s="98"/>
      <c r="M5" s="99"/>
      <c r="N5" s="100"/>
    </row>
    <row r="6" ht="54" customHeight="1" spans="1:14">
      <c r="A6" s="17"/>
      <c r="B6" s="100"/>
      <c r="C6" s="101"/>
      <c r="D6" s="100"/>
      <c r="E6" s="100"/>
      <c r="F6" s="100"/>
      <c r="G6" s="100"/>
      <c r="H6" s="101"/>
      <c r="I6" s="100" t="s">
        <v>59</v>
      </c>
      <c r="J6" s="100" t="s">
        <v>66</v>
      </c>
      <c r="K6" s="100" t="s">
        <v>248</v>
      </c>
      <c r="L6" s="102" t="s">
        <v>68</v>
      </c>
      <c r="M6" s="101" t="s">
        <v>69</v>
      </c>
      <c r="N6" s="100" t="s">
        <v>70</v>
      </c>
    </row>
    <row r="7" ht="19.5" customHeight="1" spans="1:14">
      <c r="A7" s="103">
        <v>1</v>
      </c>
      <c r="B7" s="103">
        <v>2</v>
      </c>
      <c r="C7" s="103">
        <v>3</v>
      </c>
      <c r="D7" s="103">
        <v>4</v>
      </c>
      <c r="E7" s="103">
        <v>5</v>
      </c>
      <c r="F7" s="103">
        <v>6</v>
      </c>
      <c r="G7" s="103">
        <v>7</v>
      </c>
      <c r="H7" s="103">
        <v>8</v>
      </c>
      <c r="I7" s="103">
        <v>9</v>
      </c>
      <c r="J7" s="103">
        <v>10</v>
      </c>
      <c r="K7" s="103">
        <v>11</v>
      </c>
      <c r="L7" s="103">
        <v>12</v>
      </c>
      <c r="M7" s="103">
        <v>13</v>
      </c>
      <c r="N7" s="103">
        <v>14</v>
      </c>
    </row>
    <row r="8" ht="22.5" customHeight="1" spans="1:14">
      <c r="A8" s="104"/>
      <c r="B8" s="105"/>
      <c r="C8" s="106"/>
      <c r="D8" s="107"/>
      <c r="E8" s="107"/>
      <c r="F8" s="107"/>
      <c r="G8" s="107"/>
      <c r="H8" s="107"/>
      <c r="I8" s="107"/>
      <c r="J8" s="107"/>
      <c r="K8" s="107"/>
      <c r="L8" s="108"/>
      <c r="M8" s="107"/>
      <c r="N8" s="107"/>
    </row>
    <row r="9" ht="22.5" customHeight="1" spans="1:14">
      <c r="A9" s="104"/>
      <c r="B9" s="105"/>
      <c r="C9" s="106"/>
      <c r="D9" s="107"/>
      <c r="E9" s="107"/>
      <c r="F9" s="107"/>
      <c r="G9" s="107"/>
      <c r="H9" s="107"/>
      <c r="I9" s="107"/>
      <c r="J9" s="107"/>
      <c r="K9" s="107"/>
      <c r="L9" s="108"/>
      <c r="M9" s="107"/>
      <c r="N9" s="107"/>
    </row>
    <row r="10" ht="22.5" customHeight="1" spans="1:14">
      <c r="A10" s="109" t="s">
        <v>142</v>
      </c>
      <c r="B10" s="110"/>
      <c r="C10" s="111"/>
      <c r="D10" s="107"/>
      <c r="E10" s="107"/>
      <c r="F10" s="107"/>
      <c r="G10" s="107"/>
      <c r="H10" s="107"/>
      <c r="I10" s="107"/>
      <c r="J10" s="107"/>
      <c r="K10" s="107"/>
      <c r="L10" s="108"/>
      <c r="M10" s="107"/>
      <c r="N10" s="107"/>
    </row>
    <row r="11" customHeight="1" spans="1:14">
      <c r="A11" t="s">
        <v>975</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rintOptions horizontalCentered="1"/>
  <pageMargins left="1" right="1" top="0.75" bottom="0.7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10"/>
  <sheetViews>
    <sheetView showZeros="0" workbookViewId="0">
      <selection activeCell="A10" sqref="A10"/>
    </sheetView>
  </sheetViews>
  <sheetFormatPr defaultColWidth="10.7083333333333" defaultRowHeight="14.25" customHeight="1" outlineLevelCol="7"/>
  <cols>
    <col min="1" max="1" width="44" customWidth="1"/>
    <col min="2" max="4" width="20.575" customWidth="1"/>
    <col min="5" max="8" width="21.1416666666667" customWidth="1"/>
  </cols>
  <sheetData>
    <row r="1" ht="19.5" customHeight="1" spans="1:8">
      <c r="A1" s="2"/>
      <c r="B1" s="2"/>
      <c r="C1" s="2"/>
      <c r="D1" s="63"/>
      <c r="H1" s="64" t="s">
        <v>991</v>
      </c>
    </row>
    <row r="2" ht="48" customHeight="1" spans="1:8">
      <c r="A2" s="39" t="s">
        <v>992</v>
      </c>
      <c r="B2" s="28"/>
      <c r="C2" s="28"/>
      <c r="D2" s="28"/>
      <c r="E2" s="65"/>
      <c r="F2" s="65"/>
      <c r="G2" s="65"/>
      <c r="H2" s="65"/>
    </row>
    <row r="3" ht="18" customHeight="1" spans="1:8">
      <c r="A3" s="66" t="str">
        <f>"单位名称："&amp;"奔子栏镇"</f>
        <v>单位名称：奔子栏镇</v>
      </c>
      <c r="B3" s="67"/>
      <c r="C3" s="67"/>
      <c r="D3" s="68"/>
      <c r="H3" s="69" t="s">
        <v>225</v>
      </c>
    </row>
    <row r="4" ht="19.5" customHeight="1" spans="1:8">
      <c r="A4" s="29" t="s">
        <v>993</v>
      </c>
      <c r="B4" s="11" t="s">
        <v>241</v>
      </c>
      <c r="C4" s="12"/>
      <c r="D4" s="13"/>
      <c r="E4" s="70" t="s">
        <v>994</v>
      </c>
      <c r="F4" s="70"/>
      <c r="G4" s="70"/>
      <c r="H4" s="71"/>
    </row>
    <row r="5" ht="40.5" customHeight="1" spans="1:8">
      <c r="A5" s="31"/>
      <c r="B5" s="30" t="s">
        <v>57</v>
      </c>
      <c r="C5" s="10" t="s">
        <v>60</v>
      </c>
      <c r="D5" s="72" t="s">
        <v>995</v>
      </c>
      <c r="E5" s="73" t="s">
        <v>996</v>
      </c>
      <c r="F5" s="73" t="s">
        <v>997</v>
      </c>
      <c r="G5" s="73" t="s">
        <v>998</v>
      </c>
      <c r="H5" s="73" t="s">
        <v>999</v>
      </c>
    </row>
    <row r="6" ht="19.5" customHeight="1" spans="1:8">
      <c r="A6" s="74">
        <v>1</v>
      </c>
      <c r="B6" s="74">
        <v>2</v>
      </c>
      <c r="C6" s="74">
        <v>3</v>
      </c>
      <c r="D6" s="75">
        <v>4</v>
      </c>
      <c r="E6" s="75">
        <v>5</v>
      </c>
      <c r="F6" s="75">
        <v>6</v>
      </c>
      <c r="G6" s="75">
        <v>7</v>
      </c>
      <c r="H6" s="74">
        <v>8</v>
      </c>
    </row>
    <row r="7" ht="22.5" customHeight="1" spans="1:8">
      <c r="A7" s="76"/>
      <c r="B7" s="77"/>
      <c r="C7" s="77"/>
      <c r="D7" s="78"/>
      <c r="E7" s="77"/>
      <c r="F7" s="77"/>
      <c r="G7" s="77"/>
      <c r="H7" s="77"/>
    </row>
    <row r="8" ht="22.5" customHeight="1" spans="1:8">
      <c r="A8" s="76"/>
      <c r="B8" s="77"/>
      <c r="C8" s="77"/>
      <c r="D8" s="78"/>
      <c r="E8" s="77"/>
      <c r="F8" s="77"/>
      <c r="G8" s="77"/>
      <c r="H8" s="77"/>
    </row>
    <row r="9" ht="22.5" customHeight="1" spans="1:8">
      <c r="A9" s="79" t="s">
        <v>57</v>
      </c>
      <c r="B9" s="77"/>
      <c r="C9" s="77"/>
      <c r="D9" s="78"/>
      <c r="E9" s="77"/>
      <c r="F9" s="77"/>
      <c r="G9" s="77"/>
      <c r="H9" s="77"/>
    </row>
    <row r="10" customHeight="1" spans="1:8">
      <c r="A10" t="s">
        <v>975</v>
      </c>
    </row>
  </sheetData>
  <mergeCells count="5">
    <mergeCell ref="A2:H2"/>
    <mergeCell ref="A3:D3"/>
    <mergeCell ref="B4:D4"/>
    <mergeCell ref="E4:H4"/>
    <mergeCell ref="A4:A5"/>
  </mergeCells>
  <printOptions horizontalCentered="1"/>
  <pageMargins left="1" right="1" top="0.75" bottom="0.75" header="0" footer="0"/>
  <pageSetup paperSize="9" scale="5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showZeros="0" workbookViewId="0">
      <selection activeCell="A9" sqref="A9"/>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9.5" customHeight="1" spans="1:10">
      <c r="J1" s="54" t="s">
        <v>1000</v>
      </c>
    </row>
    <row r="2" ht="36" customHeight="1" spans="1:10">
      <c r="A2" s="4" t="s">
        <v>1001</v>
      </c>
      <c r="B2" s="28"/>
      <c r="C2" s="28"/>
      <c r="D2" s="28"/>
      <c r="E2" s="28"/>
      <c r="F2" s="55"/>
      <c r="G2" s="28"/>
      <c r="H2" s="55"/>
      <c r="I2" s="55"/>
      <c r="J2" s="28"/>
    </row>
    <row r="3" ht="17.25" customHeight="1" spans="1:10">
      <c r="A3" s="56" t="str">
        <f>"单位名称："&amp;"奔子栏镇"</f>
        <v>单位名称：奔子栏镇</v>
      </c>
      <c r="B3" s="57"/>
    </row>
    <row r="4" ht="44.25" customHeight="1" spans="1:10">
      <c r="A4" s="46" t="s">
        <v>404</v>
      </c>
      <c r="B4" s="46" t="s">
        <v>405</v>
      </c>
      <c r="C4" s="46" t="s">
        <v>406</v>
      </c>
      <c r="D4" s="46" t="s">
        <v>407</v>
      </c>
      <c r="E4" s="46" t="s">
        <v>408</v>
      </c>
      <c r="F4" s="58" t="s">
        <v>409</v>
      </c>
      <c r="G4" s="46" t="s">
        <v>410</v>
      </c>
      <c r="H4" s="58" t="s">
        <v>411</v>
      </c>
      <c r="I4" s="58" t="s">
        <v>412</v>
      </c>
      <c r="J4" s="46" t="s">
        <v>413</v>
      </c>
    </row>
    <row r="5" ht="19.5" customHeight="1" spans="1:10">
      <c r="A5" s="46">
        <v>1</v>
      </c>
      <c r="B5" s="46">
        <v>2</v>
      </c>
      <c r="C5" s="46">
        <v>3</v>
      </c>
      <c r="D5" s="46">
        <v>4</v>
      </c>
      <c r="E5" s="46">
        <v>5</v>
      </c>
      <c r="F5" s="58">
        <v>6</v>
      </c>
      <c r="G5" s="46">
        <v>7</v>
      </c>
      <c r="H5" s="58">
        <v>8</v>
      </c>
      <c r="I5" s="58">
        <v>9</v>
      </c>
      <c r="J5" s="46">
        <v>10</v>
      </c>
    </row>
    <row r="6" ht="22.5" customHeight="1" spans="1:10">
      <c r="A6" s="59"/>
      <c r="B6" s="47"/>
      <c r="C6" s="47"/>
      <c r="D6" s="47"/>
      <c r="E6" s="60"/>
      <c r="F6" s="61"/>
      <c r="G6" s="60"/>
      <c r="H6" s="61"/>
      <c r="I6" s="61"/>
      <c r="J6" s="60"/>
    </row>
    <row r="7" ht="22.5" customHeight="1" spans="1:10">
      <c r="A7" s="59"/>
      <c r="B7" s="59"/>
      <c r="C7" s="59" t="s">
        <v>1002</v>
      </c>
      <c r="D7" s="59" t="s">
        <v>1002</v>
      </c>
      <c r="E7" s="59" t="s">
        <v>1002</v>
      </c>
      <c r="F7" s="62" t="s">
        <v>1002</v>
      </c>
      <c r="G7" s="59" t="s">
        <v>1002</v>
      </c>
      <c r="H7" s="59" t="s">
        <v>1002</v>
      </c>
      <c r="I7" s="59" t="s">
        <v>1002</v>
      </c>
      <c r="J7" s="59" t="s">
        <v>1002</v>
      </c>
    </row>
    <row r="8" ht="22.5" customHeight="1" spans="1:10">
      <c r="A8" s="59"/>
      <c r="B8" s="59"/>
      <c r="C8" s="59"/>
      <c r="D8" s="59"/>
      <c r="E8" s="59"/>
      <c r="F8" s="62"/>
      <c r="G8" s="59"/>
      <c r="H8" s="59"/>
      <c r="I8" s="59"/>
      <c r="J8" s="59"/>
    </row>
    <row r="9" customHeight="1" spans="1:10">
      <c r="A9" t="s">
        <v>975</v>
      </c>
    </row>
  </sheetData>
  <mergeCells count="2">
    <mergeCell ref="A2:J2"/>
    <mergeCell ref="A3:H3"/>
  </mergeCells>
  <printOptions horizontalCentered="1"/>
  <pageMargins left="1" right="1" top="0.75" bottom="0.75"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10.7083333333333" defaultRowHeight="12" customHeight="1" outlineLevelCol="7"/>
  <cols>
    <col min="1" max="1" width="33.85" customWidth="1"/>
    <col min="2" max="2" width="21.85" customWidth="1"/>
    <col min="3" max="3" width="29" customWidth="1"/>
    <col min="4" max="4" width="27.575" customWidth="1"/>
    <col min="5" max="5" width="20.85" customWidth="1"/>
    <col min="6" max="6" width="27.575" customWidth="1"/>
    <col min="7" max="7" width="29.2833333333333" customWidth="1"/>
    <col min="8" max="8" width="22" customWidth="1"/>
  </cols>
  <sheetData>
    <row r="1" ht="14.25" customHeight="1" spans="1:8">
      <c r="H1" s="38" t="s">
        <v>1003</v>
      </c>
    </row>
    <row r="2" ht="34.5" customHeight="1" spans="1:8">
      <c r="A2" s="39" t="s">
        <v>1004</v>
      </c>
      <c r="B2" s="28"/>
      <c r="C2" s="28"/>
      <c r="D2" s="28"/>
      <c r="E2" s="28"/>
      <c r="F2" s="28"/>
      <c r="G2" s="28"/>
      <c r="H2" s="28"/>
    </row>
    <row r="3" ht="19.5" customHeight="1" spans="1:8">
      <c r="A3" s="40" t="str">
        <f>"单位名称："&amp;"奔子栏镇"</f>
        <v>单位名称：奔子栏镇</v>
      </c>
      <c r="B3" s="6"/>
      <c r="C3" s="41"/>
      <c r="H3" s="42" t="s">
        <v>225</v>
      </c>
    </row>
    <row r="4" ht="18" customHeight="1" spans="1:8">
      <c r="A4" s="10" t="s">
        <v>234</v>
      </c>
      <c r="B4" s="10" t="s">
        <v>1005</v>
      </c>
      <c r="C4" s="10" t="s">
        <v>1006</v>
      </c>
      <c r="D4" s="10" t="s">
        <v>1007</v>
      </c>
      <c r="E4" s="10" t="s">
        <v>1008</v>
      </c>
      <c r="F4" s="43" t="s">
        <v>1009</v>
      </c>
      <c r="G4" s="44"/>
      <c r="H4" s="45"/>
    </row>
    <row r="5" ht="18" customHeight="1" spans="1:8">
      <c r="A5" s="17"/>
      <c r="B5" s="17"/>
      <c r="C5" s="17"/>
      <c r="D5" s="17"/>
      <c r="E5" s="17"/>
      <c r="F5" s="46" t="s">
        <v>982</v>
      </c>
      <c r="G5" s="46" t="s">
        <v>1010</v>
      </c>
      <c r="H5" s="46" t="s">
        <v>1011</v>
      </c>
    </row>
    <row r="6" ht="21" customHeight="1" spans="1:8">
      <c r="A6" s="46">
        <v>1</v>
      </c>
      <c r="B6" s="46">
        <v>2</v>
      </c>
      <c r="C6" s="46">
        <v>3</v>
      </c>
      <c r="D6" s="46">
        <v>4</v>
      </c>
      <c r="E6" s="46">
        <v>5</v>
      </c>
      <c r="F6" s="46">
        <v>6</v>
      </c>
      <c r="G6" s="46">
        <v>7</v>
      </c>
      <c r="H6" s="46">
        <v>8</v>
      </c>
    </row>
    <row r="7" ht="22.5" customHeight="1" spans="1:8">
      <c r="A7" s="47"/>
      <c r="B7" s="47"/>
      <c r="C7" s="47"/>
      <c r="D7" s="47"/>
      <c r="E7" s="47"/>
      <c r="F7" s="48"/>
      <c r="G7" s="49"/>
      <c r="H7" s="50"/>
    </row>
    <row r="8" ht="22.5" customHeight="1" spans="1:8">
      <c r="A8" s="51" t="s">
        <v>57</v>
      </c>
      <c r="B8" s="52"/>
      <c r="C8" s="52"/>
      <c r="D8" s="52"/>
      <c r="E8" s="53"/>
      <c r="F8" s="34"/>
      <c r="G8" s="50"/>
      <c r="H8" s="50"/>
    </row>
    <row r="9" customHeight="1" spans="1:8">
      <c r="A9" t="s">
        <v>975</v>
      </c>
    </row>
  </sheetData>
  <mergeCells count="9">
    <mergeCell ref="A2:H2"/>
    <mergeCell ref="A3:C3"/>
    <mergeCell ref="F4:H4"/>
    <mergeCell ref="A8:E8"/>
    <mergeCell ref="A4:A5"/>
    <mergeCell ref="B4:B5"/>
    <mergeCell ref="C4:C5"/>
    <mergeCell ref="D4:D5"/>
    <mergeCell ref="E4:E5"/>
  </mergeCells>
  <pageMargins left="0.36" right="0.1" top="0.26" bottom="0.26"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A11" sqref="A11"/>
    </sheetView>
  </sheetViews>
  <sheetFormatPr defaultColWidth="10.7083333333333" defaultRowHeight="14.25" customHeight="1"/>
  <cols>
    <col min="1" max="1" width="15.7083333333333" customWidth="1"/>
    <col min="2" max="3" width="27.85" customWidth="1"/>
    <col min="4" max="4" width="13" customWidth="1"/>
    <col min="5" max="5" width="20.7083333333333" customWidth="1"/>
    <col min="6" max="6" width="11.575" customWidth="1"/>
    <col min="7" max="7" width="20.7083333333333" customWidth="1"/>
    <col min="8" max="11" width="18" customWidth="1"/>
  </cols>
  <sheetData>
    <row r="1" ht="19.5" customHeight="1" spans="1:11">
      <c r="D1" s="1"/>
      <c r="E1" s="1"/>
      <c r="F1" s="1"/>
      <c r="G1" s="1"/>
      <c r="H1" s="2"/>
      <c r="I1" s="2"/>
      <c r="J1" s="2"/>
      <c r="K1" s="3" t="s">
        <v>1012</v>
      </c>
    </row>
    <row r="2" ht="42.75" customHeight="1" spans="1:11">
      <c r="A2" s="4" t="s">
        <v>1013</v>
      </c>
      <c r="B2" s="28"/>
      <c r="C2" s="28"/>
      <c r="D2" s="28"/>
      <c r="E2" s="28"/>
      <c r="F2" s="28"/>
      <c r="G2" s="28"/>
      <c r="H2" s="28"/>
      <c r="I2" s="28"/>
      <c r="J2" s="28"/>
      <c r="K2" s="28"/>
    </row>
    <row r="3" ht="19.5" customHeight="1" spans="1:11">
      <c r="A3" s="5" t="str">
        <f>"单位名称："&amp;"奔子栏镇"</f>
        <v>单位名称：奔子栏镇</v>
      </c>
      <c r="B3" s="6"/>
      <c r="C3" s="6"/>
      <c r="D3" s="6"/>
      <c r="E3" s="6"/>
      <c r="F3" s="6"/>
      <c r="G3" s="6"/>
      <c r="H3" s="7"/>
      <c r="I3" s="7"/>
      <c r="J3" s="7"/>
      <c r="K3" s="8" t="s">
        <v>225</v>
      </c>
    </row>
    <row r="4" ht="21.75" customHeight="1" spans="1:11">
      <c r="A4" s="9" t="s">
        <v>337</v>
      </c>
      <c r="B4" s="9" t="s">
        <v>236</v>
      </c>
      <c r="C4" s="9" t="s">
        <v>338</v>
      </c>
      <c r="D4" s="10" t="s">
        <v>237</v>
      </c>
      <c r="E4" s="10" t="s">
        <v>238</v>
      </c>
      <c r="F4" s="10" t="s">
        <v>239</v>
      </c>
      <c r="G4" s="10" t="s">
        <v>240</v>
      </c>
      <c r="H4" s="29" t="s">
        <v>57</v>
      </c>
      <c r="I4" s="11" t="s">
        <v>1014</v>
      </c>
      <c r="J4" s="12"/>
      <c r="K4" s="13"/>
    </row>
    <row r="5" ht="21.75" customHeight="1" spans="1:11">
      <c r="A5" s="14"/>
      <c r="B5" s="14"/>
      <c r="C5" s="14"/>
      <c r="D5" s="15"/>
      <c r="E5" s="15"/>
      <c r="F5" s="15"/>
      <c r="G5" s="15"/>
      <c r="H5" s="30"/>
      <c r="I5" s="10" t="s">
        <v>60</v>
      </c>
      <c r="J5" s="10" t="s">
        <v>61</v>
      </c>
      <c r="K5" s="10" t="s">
        <v>62</v>
      </c>
    </row>
    <row r="6" ht="40.5" customHeight="1" spans="1:11">
      <c r="A6" s="16"/>
      <c r="B6" s="16"/>
      <c r="C6" s="16"/>
      <c r="D6" s="17"/>
      <c r="E6" s="17"/>
      <c r="F6" s="17"/>
      <c r="G6" s="17"/>
      <c r="H6" s="31"/>
      <c r="I6" s="17" t="s">
        <v>59</v>
      </c>
      <c r="J6" s="17"/>
      <c r="K6" s="17"/>
    </row>
    <row r="7" ht="19.5" customHeight="1" spans="1:11">
      <c r="A7" s="18">
        <v>1</v>
      </c>
      <c r="B7" s="18">
        <v>2</v>
      </c>
      <c r="C7" s="18">
        <v>3</v>
      </c>
      <c r="D7" s="18">
        <v>4</v>
      </c>
      <c r="E7" s="18">
        <v>5</v>
      </c>
      <c r="F7" s="18">
        <v>6</v>
      </c>
      <c r="G7" s="18">
        <v>7</v>
      </c>
      <c r="H7" s="18">
        <v>8</v>
      </c>
      <c r="I7" s="18">
        <v>9</v>
      </c>
      <c r="J7" s="19">
        <v>10</v>
      </c>
      <c r="K7" s="19">
        <v>11</v>
      </c>
    </row>
    <row r="8" ht="22.5" customHeight="1" spans="1:11">
      <c r="A8" s="32"/>
      <c r="B8" s="33"/>
      <c r="C8" s="33"/>
      <c r="D8" s="33"/>
      <c r="E8" s="33"/>
      <c r="F8" s="33"/>
      <c r="G8" s="33"/>
      <c r="H8" s="22"/>
      <c r="I8" s="22"/>
      <c r="J8" s="22"/>
      <c r="K8" s="34"/>
    </row>
    <row r="9" ht="22.5" customHeight="1" spans="1:11">
      <c r="A9" s="32"/>
      <c r="B9" s="33"/>
      <c r="C9" s="33"/>
      <c r="D9" s="33"/>
      <c r="E9" s="33"/>
      <c r="F9" s="33"/>
      <c r="G9" s="33"/>
      <c r="H9" s="22"/>
      <c r="I9" s="22"/>
      <c r="J9" s="22"/>
      <c r="K9" s="34"/>
    </row>
    <row r="10" ht="22.5" customHeight="1" spans="1:11">
      <c r="A10" s="35" t="s">
        <v>142</v>
      </c>
      <c r="B10" s="36"/>
      <c r="C10" s="36"/>
      <c r="D10" s="36"/>
      <c r="E10" s="36"/>
      <c r="F10" s="36"/>
      <c r="G10" s="37"/>
      <c r="H10" s="22"/>
      <c r="I10" s="22"/>
      <c r="J10" s="22"/>
      <c r="K10" s="34"/>
    </row>
    <row r="11" customHeight="1" spans="1:11">
      <c r="A11" t="s">
        <v>975</v>
      </c>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9" right="0.39" top="0.58" bottom="0.58" header="0.5" footer="0.5"/>
  <pageSetup paperSize="9" scale="5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1"/>
  <sheetViews>
    <sheetView showZeros="0" zoomScale="90" zoomScaleNormal="90" topLeftCell="A8" workbookViewId="0">
      <selection activeCell="C39" sqref="C39"/>
    </sheetView>
  </sheetViews>
  <sheetFormatPr defaultColWidth="10.7083333333333" defaultRowHeight="14.25" customHeight="1" outlineLevelCol="6"/>
  <cols>
    <col min="1" max="1" width="34.2833333333333" customWidth="1"/>
    <col min="2" max="2" width="27" customWidth="1"/>
    <col min="3" max="3" width="36.85" customWidth="1"/>
    <col min="4" max="4" width="23.85" customWidth="1"/>
    <col min="5" max="7" width="27.85" customWidth="1"/>
  </cols>
  <sheetData>
    <row r="1" ht="18.75" customHeight="1" spans="1:7">
      <c r="D1" s="1"/>
      <c r="E1" s="2"/>
      <c r="F1" s="2"/>
      <c r="G1" s="3" t="s">
        <v>1015</v>
      </c>
    </row>
    <row r="2" ht="36.75" customHeight="1" spans="1:7">
      <c r="A2" s="4" t="s">
        <v>1016</v>
      </c>
      <c r="B2" s="4"/>
      <c r="C2" s="4"/>
      <c r="D2" s="4"/>
      <c r="E2" s="4"/>
      <c r="F2" s="4"/>
      <c r="G2" s="4"/>
    </row>
    <row r="3" ht="22.5" customHeight="1" spans="1:7">
      <c r="A3" s="5" t="str">
        <f>"单位名称："&amp;"奔子栏镇"</f>
        <v>单位名称：奔子栏镇</v>
      </c>
      <c r="B3" s="6"/>
      <c r="C3" s="6"/>
      <c r="D3" s="6"/>
      <c r="E3" s="7"/>
      <c r="F3" s="7"/>
      <c r="G3" s="8" t="s">
        <v>225</v>
      </c>
    </row>
    <row r="4" ht="21.75" customHeight="1" spans="1:7">
      <c r="A4" s="9" t="s">
        <v>338</v>
      </c>
      <c r="B4" s="9" t="s">
        <v>337</v>
      </c>
      <c r="C4" s="9" t="s">
        <v>236</v>
      </c>
      <c r="D4" s="10" t="s">
        <v>1017</v>
      </c>
      <c r="E4" s="11" t="s">
        <v>60</v>
      </c>
      <c r="F4" s="12"/>
      <c r="G4" s="13"/>
    </row>
    <row r="5" ht="21.75" customHeight="1" spans="1:7">
      <c r="A5" s="14"/>
      <c r="B5" s="14"/>
      <c r="C5" s="14"/>
      <c r="D5" s="15"/>
      <c r="E5" s="9" t="s">
        <v>1018</v>
      </c>
      <c r="F5" s="9" t="s">
        <v>1019</v>
      </c>
      <c r="G5" s="10" t="s">
        <v>1020</v>
      </c>
    </row>
    <row r="6" ht="40.5" customHeight="1" spans="1:7">
      <c r="A6" s="16"/>
      <c r="B6" s="16"/>
      <c r="C6" s="16"/>
      <c r="D6" s="17"/>
      <c r="E6" s="16" t="s">
        <v>59</v>
      </c>
      <c r="F6" s="16"/>
      <c r="G6" s="17"/>
    </row>
    <row r="7" ht="19.5" customHeight="1" spans="1:7">
      <c r="A7" s="18">
        <v>1</v>
      </c>
      <c r="B7" s="18">
        <v>2</v>
      </c>
      <c r="C7" s="18">
        <v>3</v>
      </c>
      <c r="D7" s="18">
        <v>4</v>
      </c>
      <c r="E7" s="18">
        <v>8</v>
      </c>
      <c r="F7" s="18">
        <v>9</v>
      </c>
      <c r="G7" s="19">
        <v>10</v>
      </c>
    </row>
    <row r="8" ht="22.5" customHeight="1" spans="1:7">
      <c r="A8" s="20" t="s">
        <v>72</v>
      </c>
      <c r="B8" s="21"/>
      <c r="C8" s="21"/>
      <c r="D8" s="20"/>
      <c r="E8" s="22">
        <v>2906223.2</v>
      </c>
      <c r="F8" s="22"/>
      <c r="G8" s="22"/>
    </row>
    <row r="9" ht="22.5" customHeight="1" spans="1:7">
      <c r="A9" s="20"/>
      <c r="B9" s="21" t="s">
        <v>1021</v>
      </c>
      <c r="C9" s="21" t="s">
        <v>381</v>
      </c>
      <c r="D9" s="20" t="s">
        <v>1022</v>
      </c>
      <c r="E9" s="22">
        <v>350000</v>
      </c>
      <c r="F9" s="22"/>
      <c r="G9" s="22"/>
    </row>
    <row r="10" ht="22.5" customHeight="1" spans="1:7">
      <c r="A10" s="23"/>
      <c r="B10" s="21" t="s">
        <v>1021</v>
      </c>
      <c r="C10" s="21" t="s">
        <v>341</v>
      </c>
      <c r="D10" s="20" t="s">
        <v>1022</v>
      </c>
      <c r="E10" s="22">
        <v>28500</v>
      </c>
      <c r="F10" s="22"/>
      <c r="G10" s="22"/>
    </row>
    <row r="11" ht="22.5" customHeight="1" spans="1:7">
      <c r="A11" s="23"/>
      <c r="B11" s="21" t="s">
        <v>1021</v>
      </c>
      <c r="C11" s="21" t="s">
        <v>398</v>
      </c>
      <c r="D11" s="20" t="s">
        <v>1022</v>
      </c>
      <c r="E11" s="22">
        <v>1061160</v>
      </c>
      <c r="F11" s="22"/>
      <c r="G11" s="22"/>
    </row>
    <row r="12" ht="22.5" customHeight="1" spans="1:7">
      <c r="A12" s="23"/>
      <c r="B12" s="21" t="s">
        <v>1021</v>
      </c>
      <c r="C12" s="21" t="s">
        <v>385</v>
      </c>
      <c r="D12" s="20" t="s">
        <v>1022</v>
      </c>
      <c r="E12" s="22">
        <v>22800</v>
      </c>
      <c r="F12" s="22"/>
      <c r="G12" s="22"/>
    </row>
    <row r="13" ht="22.5" customHeight="1" spans="1:7">
      <c r="A13" s="23"/>
      <c r="B13" s="21" t="s">
        <v>1021</v>
      </c>
      <c r="C13" s="21" t="s">
        <v>347</v>
      </c>
      <c r="D13" s="20" t="s">
        <v>1022</v>
      </c>
      <c r="E13" s="22">
        <v>200000</v>
      </c>
      <c r="F13" s="22"/>
      <c r="G13" s="22"/>
    </row>
    <row r="14" ht="22.5" customHeight="1" spans="1:7">
      <c r="A14" s="23"/>
      <c r="B14" s="21" t="s">
        <v>1021</v>
      </c>
      <c r="C14" s="21" t="s">
        <v>363</v>
      </c>
      <c r="D14" s="20" t="s">
        <v>1022</v>
      </c>
      <c r="E14" s="22">
        <v>6600</v>
      </c>
      <c r="F14" s="22"/>
      <c r="G14" s="22"/>
    </row>
    <row r="15" ht="22.5" customHeight="1" spans="1:7">
      <c r="A15" s="23"/>
      <c r="B15" s="21" t="s">
        <v>1021</v>
      </c>
      <c r="C15" s="21" t="s">
        <v>357</v>
      </c>
      <c r="D15" s="20" t="s">
        <v>1022</v>
      </c>
      <c r="E15" s="22">
        <v>10000</v>
      </c>
      <c r="F15" s="22"/>
      <c r="G15" s="22"/>
    </row>
    <row r="16" ht="22.5" customHeight="1" spans="1:7">
      <c r="A16" s="23"/>
      <c r="B16" s="21" t="s">
        <v>1021</v>
      </c>
      <c r="C16" s="21" t="s">
        <v>359</v>
      </c>
      <c r="D16" s="20" t="s">
        <v>1022</v>
      </c>
      <c r="E16" s="22">
        <v>2000</v>
      </c>
      <c r="F16" s="22"/>
      <c r="G16" s="22"/>
    </row>
    <row r="17" ht="22.5" customHeight="1" spans="1:7">
      <c r="A17" s="23"/>
      <c r="B17" s="21" t="s">
        <v>1021</v>
      </c>
      <c r="C17" s="21" t="s">
        <v>389</v>
      </c>
      <c r="D17" s="20" t="s">
        <v>1022</v>
      </c>
      <c r="E17" s="22">
        <v>25000</v>
      </c>
      <c r="F17" s="22"/>
      <c r="G17" s="22"/>
    </row>
    <row r="18" ht="22.5" customHeight="1" spans="1:7">
      <c r="A18" s="23"/>
      <c r="B18" s="21" t="s">
        <v>1021</v>
      </c>
      <c r="C18" s="21" t="s">
        <v>349</v>
      </c>
      <c r="D18" s="20" t="s">
        <v>1022</v>
      </c>
      <c r="E18" s="22">
        <v>20000</v>
      </c>
      <c r="F18" s="22"/>
      <c r="G18" s="22"/>
    </row>
    <row r="19" ht="22.5" customHeight="1" spans="1:7">
      <c r="A19" s="23"/>
      <c r="B19" s="21" t="s">
        <v>1021</v>
      </c>
      <c r="C19" s="21" t="s">
        <v>361</v>
      </c>
      <c r="D19" s="20" t="s">
        <v>1022</v>
      </c>
      <c r="E19" s="22">
        <v>88200</v>
      </c>
      <c r="F19" s="22"/>
      <c r="G19" s="22"/>
    </row>
    <row r="20" ht="22.5" customHeight="1" spans="1:7">
      <c r="A20" s="23"/>
      <c r="B20" s="21" t="s">
        <v>1021</v>
      </c>
      <c r="C20" s="21" t="s">
        <v>353</v>
      </c>
      <c r="D20" s="20" t="s">
        <v>1022</v>
      </c>
      <c r="E20" s="22">
        <v>600000</v>
      </c>
      <c r="F20" s="22"/>
      <c r="G20" s="22"/>
    </row>
    <row r="21" ht="22.5" customHeight="1" spans="1:7">
      <c r="A21" s="23"/>
      <c r="B21" s="21" t="s">
        <v>1023</v>
      </c>
      <c r="C21" s="21" t="s">
        <v>376</v>
      </c>
      <c r="D21" s="20" t="s">
        <v>1022</v>
      </c>
      <c r="E21" s="22">
        <v>520</v>
      </c>
      <c r="F21" s="22"/>
      <c r="G21" s="22"/>
    </row>
    <row r="22" ht="22.5" customHeight="1" spans="1:7">
      <c r="A22" s="23"/>
      <c r="B22" s="21" t="s">
        <v>1023</v>
      </c>
      <c r="C22" s="21" t="s">
        <v>379</v>
      </c>
      <c r="D22" s="20" t="s">
        <v>1022</v>
      </c>
      <c r="E22" s="22">
        <v>159000</v>
      </c>
      <c r="F22" s="22"/>
      <c r="G22" s="22"/>
    </row>
    <row r="23" ht="22.5" customHeight="1" spans="1:7">
      <c r="A23" s="23"/>
      <c r="B23" s="21" t="s">
        <v>1023</v>
      </c>
      <c r="C23" s="21" t="s">
        <v>400</v>
      </c>
      <c r="D23" s="20" t="s">
        <v>1022</v>
      </c>
      <c r="E23" s="22">
        <v>113443.2</v>
      </c>
      <c r="F23" s="22"/>
      <c r="G23" s="22"/>
    </row>
    <row r="24" ht="22.5" customHeight="1" spans="1:7">
      <c r="A24" s="23"/>
      <c r="B24" s="21" t="s">
        <v>1024</v>
      </c>
      <c r="C24" s="21" t="s">
        <v>370</v>
      </c>
      <c r="D24" s="20" t="s">
        <v>1022</v>
      </c>
      <c r="E24" s="22">
        <v>20000</v>
      </c>
      <c r="F24" s="22"/>
      <c r="G24" s="22"/>
    </row>
    <row r="25" ht="22.5" customHeight="1" spans="1:7">
      <c r="A25" s="23"/>
      <c r="B25" s="21" t="s">
        <v>1024</v>
      </c>
      <c r="C25" s="21" t="s">
        <v>396</v>
      </c>
      <c r="D25" s="20" t="s">
        <v>1022</v>
      </c>
      <c r="E25" s="22">
        <v>100000</v>
      </c>
      <c r="F25" s="22"/>
      <c r="G25" s="22"/>
    </row>
    <row r="26" ht="22.5" customHeight="1" spans="1:7">
      <c r="A26" s="23"/>
      <c r="B26" s="21" t="s">
        <v>1024</v>
      </c>
      <c r="C26" s="21" t="s">
        <v>387</v>
      </c>
      <c r="D26" s="20" t="s">
        <v>1022</v>
      </c>
      <c r="E26" s="22">
        <v>30000</v>
      </c>
      <c r="F26" s="22"/>
      <c r="G26" s="22"/>
    </row>
    <row r="27" ht="22.5" customHeight="1" spans="1:7">
      <c r="A27" s="23"/>
      <c r="B27" s="21" t="s">
        <v>1024</v>
      </c>
      <c r="C27" s="21" t="s">
        <v>344</v>
      </c>
      <c r="D27" s="20" t="s">
        <v>1022</v>
      </c>
      <c r="E27" s="22">
        <v>30000</v>
      </c>
      <c r="F27" s="22"/>
      <c r="G27" s="22"/>
    </row>
    <row r="28" ht="22.5" customHeight="1" spans="1:7">
      <c r="A28" s="23"/>
      <c r="B28" s="21" t="s">
        <v>1024</v>
      </c>
      <c r="C28" s="21" t="s">
        <v>391</v>
      </c>
      <c r="D28" s="20" t="s">
        <v>1022</v>
      </c>
      <c r="E28" s="22">
        <v>20000</v>
      </c>
      <c r="F28" s="22"/>
      <c r="G28" s="22"/>
    </row>
    <row r="29" ht="22.5" customHeight="1" spans="1:7">
      <c r="A29" s="23"/>
      <c r="B29" s="21" t="s">
        <v>1024</v>
      </c>
      <c r="C29" s="21" t="s">
        <v>355</v>
      </c>
      <c r="D29" s="20" t="s">
        <v>1022</v>
      </c>
      <c r="E29" s="22">
        <v>19000</v>
      </c>
      <c r="F29" s="22"/>
      <c r="G29" s="22"/>
    </row>
    <row r="30" ht="22.5" customHeight="1" spans="1:7">
      <c r="A30" s="24" t="s">
        <v>57</v>
      </c>
      <c r="B30" s="25" t="s">
        <v>1002</v>
      </c>
      <c r="C30" s="25"/>
      <c r="D30" s="26"/>
      <c r="E30" s="22">
        <v>2906223.2</v>
      </c>
      <c r="F30" s="22"/>
      <c r="G30" s="22"/>
    </row>
    <row r="31" customHeight="1" spans="1:7">
      <c r="A31" s="27" t="s">
        <v>1025</v>
      </c>
      <c r="B31" s="27"/>
    </row>
  </sheetData>
  <mergeCells count="12">
    <mergeCell ref="A2:G2"/>
    <mergeCell ref="A3:D3"/>
    <mergeCell ref="E4:G4"/>
    <mergeCell ref="A30:D30"/>
    <mergeCell ref="A31:B31"/>
    <mergeCell ref="A4:A6"/>
    <mergeCell ref="B4:B6"/>
    <mergeCell ref="C4:C6"/>
    <mergeCell ref="D4:D6"/>
    <mergeCell ref="E5:E6"/>
    <mergeCell ref="F5:F6"/>
    <mergeCell ref="G5:G6"/>
  </mergeCells>
  <printOptions horizontalCentered="1"/>
  <pageMargins left="0.39" right="0.39" top="0.58" bottom="0.58" header="0.5" footer="0.5"/>
  <pageSetup paperSize="9" scale="5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A1" sqref="A1"/>
    </sheetView>
  </sheetViews>
  <sheetFormatPr defaultColWidth="10.7083333333333" defaultRowHeight="14.25" customHeight="1"/>
  <cols>
    <col min="1" max="1" width="24.7083333333333" customWidth="1"/>
    <col min="2" max="2" width="41.1416666666667" customWidth="1"/>
    <col min="3" max="8" width="23.85" customWidth="1"/>
    <col min="9" max="11" width="24" customWidth="1"/>
    <col min="12" max="12" width="23.85" customWidth="1"/>
    <col min="13" max="13" width="24" customWidth="1"/>
    <col min="14" max="19" width="23.85" customWidth="1"/>
  </cols>
  <sheetData>
    <row r="1" ht="19.5" customHeight="1" spans="1:19">
      <c r="J1" s="209"/>
      <c r="O1" s="81"/>
      <c r="P1" s="81"/>
      <c r="Q1" s="81"/>
      <c r="R1" s="81"/>
      <c r="S1" s="54" t="s">
        <v>53</v>
      </c>
    </row>
    <row r="2" ht="57.75" customHeight="1" spans="1:19">
      <c r="A2" s="158" t="s">
        <v>54</v>
      </c>
      <c r="B2" s="215"/>
      <c r="C2" s="215"/>
      <c r="D2" s="215"/>
      <c r="E2" s="215"/>
      <c r="F2" s="215"/>
      <c r="G2" s="215"/>
      <c r="H2" s="215"/>
      <c r="I2" s="215"/>
      <c r="J2" s="215"/>
      <c r="K2" s="215"/>
      <c r="L2" s="215"/>
      <c r="M2" s="215"/>
      <c r="N2" s="215"/>
      <c r="O2" s="216"/>
      <c r="P2" s="216"/>
      <c r="Q2" s="216"/>
      <c r="R2" s="216"/>
      <c r="S2" s="216"/>
    </row>
    <row r="3" ht="21" customHeight="1" spans="1:19">
      <c r="A3" s="40" t="str">
        <f>"单位名称："&amp;"奔子栏镇"</f>
        <v>单位名称：奔子栏镇</v>
      </c>
      <c r="B3" s="7"/>
      <c r="C3" s="7"/>
      <c r="D3" s="7"/>
      <c r="E3" s="7"/>
      <c r="F3" s="7"/>
      <c r="G3" s="7"/>
      <c r="H3" s="7"/>
      <c r="I3" s="7"/>
      <c r="J3" s="88"/>
      <c r="K3" s="7"/>
      <c r="L3" s="7"/>
      <c r="M3" s="7"/>
      <c r="N3" s="7"/>
      <c r="O3" s="88"/>
      <c r="P3" s="88"/>
      <c r="Q3" s="88"/>
      <c r="R3" s="88"/>
      <c r="S3" s="89" t="s">
        <v>2</v>
      </c>
    </row>
    <row r="4" ht="18.75" customHeight="1" spans="1:19">
      <c r="A4" s="217" t="s">
        <v>55</v>
      </c>
      <c r="B4" s="218" t="s">
        <v>56</v>
      </c>
      <c r="C4" s="218" t="s">
        <v>57</v>
      </c>
      <c r="D4" s="219" t="s">
        <v>58</v>
      </c>
      <c r="E4" s="220"/>
      <c r="F4" s="220"/>
      <c r="G4" s="220"/>
      <c r="H4" s="220"/>
      <c r="I4" s="220"/>
      <c r="J4" s="221"/>
      <c r="K4" s="220"/>
      <c r="L4" s="220"/>
      <c r="M4" s="220"/>
      <c r="N4" s="214"/>
      <c r="O4" s="219" t="s">
        <v>47</v>
      </c>
      <c r="P4" s="219"/>
      <c r="Q4" s="219"/>
      <c r="R4" s="219"/>
      <c r="S4" s="222"/>
    </row>
    <row r="5" ht="19.5" customHeight="1" spans="1:19">
      <c r="A5" s="223"/>
      <c r="B5" s="224"/>
      <c r="C5" s="224"/>
      <c r="D5" s="225" t="s">
        <v>59</v>
      </c>
      <c r="E5" s="225" t="s">
        <v>60</v>
      </c>
      <c r="F5" s="225" t="s">
        <v>61</v>
      </c>
      <c r="G5" s="225" t="s">
        <v>62</v>
      </c>
      <c r="H5" s="225" t="s">
        <v>63</v>
      </c>
      <c r="I5" s="226" t="s">
        <v>64</v>
      </c>
      <c r="J5" s="226"/>
      <c r="K5" s="226"/>
      <c r="L5" s="226"/>
      <c r="M5" s="226"/>
      <c r="N5" s="227"/>
      <c r="O5" s="225" t="s">
        <v>59</v>
      </c>
      <c r="P5" s="225" t="s">
        <v>60</v>
      </c>
      <c r="Q5" s="225" t="s">
        <v>61</v>
      </c>
      <c r="R5" s="225" t="s">
        <v>62</v>
      </c>
      <c r="S5" s="225" t="s">
        <v>65</v>
      </c>
    </row>
    <row r="6" ht="28.5" customHeight="1" spans="1:19">
      <c r="A6" s="228"/>
      <c r="B6" s="229"/>
      <c r="C6" s="229"/>
      <c r="D6" s="227"/>
      <c r="E6" s="227"/>
      <c r="F6" s="227"/>
      <c r="G6" s="227"/>
      <c r="H6" s="227"/>
      <c r="I6" s="229" t="s">
        <v>59</v>
      </c>
      <c r="J6" s="229" t="s">
        <v>66</v>
      </c>
      <c r="K6" s="229" t="s">
        <v>67</v>
      </c>
      <c r="L6" s="229" t="s">
        <v>68</v>
      </c>
      <c r="M6" s="229" t="s">
        <v>69</v>
      </c>
      <c r="N6" s="229" t="s">
        <v>70</v>
      </c>
      <c r="O6" s="230"/>
      <c r="P6" s="230"/>
      <c r="Q6" s="230"/>
      <c r="R6" s="230"/>
      <c r="S6" s="227"/>
    </row>
    <row r="7" ht="20.25" customHeight="1" spans="1:19">
      <c r="A7" s="231">
        <v>1</v>
      </c>
      <c r="B7" s="231">
        <v>2</v>
      </c>
      <c r="C7" s="231">
        <v>3</v>
      </c>
      <c r="D7" s="231">
        <v>4</v>
      </c>
      <c r="E7" s="231">
        <v>5</v>
      </c>
      <c r="F7" s="231">
        <v>6</v>
      </c>
      <c r="G7" s="231">
        <v>7</v>
      </c>
      <c r="H7" s="231">
        <v>8</v>
      </c>
      <c r="I7" s="231">
        <v>9</v>
      </c>
      <c r="J7" s="231">
        <v>10</v>
      </c>
      <c r="K7" s="231">
        <v>11</v>
      </c>
      <c r="L7" s="231">
        <v>12</v>
      </c>
      <c r="M7" s="231">
        <v>13</v>
      </c>
      <c r="N7" s="231">
        <v>14</v>
      </c>
      <c r="O7" s="231">
        <v>15</v>
      </c>
      <c r="P7" s="231">
        <v>16</v>
      </c>
      <c r="Q7" s="231">
        <v>17</v>
      </c>
      <c r="R7" s="231">
        <v>18</v>
      </c>
      <c r="S7" s="231">
        <v>19</v>
      </c>
    </row>
    <row r="8" ht="22.5" customHeight="1" spans="1:19">
      <c r="A8" s="232" t="s">
        <v>71</v>
      </c>
      <c r="B8" s="233" t="s">
        <v>72</v>
      </c>
      <c r="C8" s="234">
        <v>35347018.46</v>
      </c>
      <c r="D8" s="234">
        <v>35347018.46</v>
      </c>
      <c r="E8" s="235">
        <v>34506933.58</v>
      </c>
      <c r="F8" s="235"/>
      <c r="G8" s="235"/>
      <c r="H8" s="235"/>
      <c r="I8" s="235">
        <v>840084.88</v>
      </c>
      <c r="J8" s="235"/>
      <c r="K8" s="235"/>
      <c r="L8" s="235">
        <v>840084.88</v>
      </c>
      <c r="M8" s="235"/>
      <c r="N8" s="235"/>
      <c r="O8" s="153"/>
      <c r="P8" s="153"/>
      <c r="Q8" s="153"/>
      <c r="R8" s="153"/>
      <c r="S8" s="153"/>
    </row>
    <row r="9" ht="22.5" customHeight="1" spans="1:19">
      <c r="A9" s="236" t="s">
        <v>57</v>
      </c>
      <c r="B9" s="237"/>
      <c r="C9" s="235">
        <v>35347018.46</v>
      </c>
      <c r="D9" s="235">
        <v>35347018.46</v>
      </c>
      <c r="E9" s="235">
        <v>34506933.58</v>
      </c>
      <c r="F9" s="235"/>
      <c r="G9" s="235"/>
      <c r="H9" s="235"/>
      <c r="I9" s="235">
        <v>840084.88</v>
      </c>
      <c r="J9" s="235"/>
      <c r="K9" s="235"/>
      <c r="L9" s="235">
        <v>840084.88</v>
      </c>
      <c r="M9" s="235"/>
      <c r="N9" s="235"/>
      <c r="O9" s="153"/>
      <c r="P9" s="153"/>
      <c r="Q9" s="153"/>
      <c r="R9" s="153"/>
      <c r="S9" s="153"/>
    </row>
  </sheetData>
  <mergeCells count="18">
    <mergeCell ref="A2:S2"/>
    <mergeCell ref="A3:D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 right="0.39" top="0.51" bottom="0.51" header="0.31" footer="0.31"/>
  <pageSetup paperSize="9" scale="5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55"/>
  <sheetViews>
    <sheetView showZeros="0" topLeftCell="A45" workbookViewId="0">
      <selection activeCell="A1" sqref="A1"/>
    </sheetView>
  </sheetViews>
  <sheetFormatPr defaultColWidth="10.7083333333333" defaultRowHeight="14.25" customHeight="1"/>
  <cols>
    <col min="1" max="1" width="16.7083333333333" customWidth="1"/>
    <col min="2" max="2" width="44" customWidth="1"/>
    <col min="3" max="6" width="22.2833333333333" customWidth="1"/>
    <col min="7" max="8" width="22.1416666666667" customWidth="1"/>
    <col min="9" max="9" width="22" customWidth="1"/>
    <col min="10" max="11" width="22.1416666666667" customWidth="1"/>
    <col min="12" max="14" width="22" customWidth="1"/>
    <col min="15" max="15" width="22.1416666666667" customWidth="1"/>
  </cols>
  <sheetData>
    <row r="1" ht="19.5" customHeight="1" spans="1:15">
      <c r="D1" s="209"/>
      <c r="H1" s="209"/>
      <c r="J1" s="209"/>
      <c r="O1" s="38" t="s">
        <v>73</v>
      </c>
    </row>
    <row r="2" ht="42" customHeight="1" spans="1:15">
      <c r="A2" s="4" t="s">
        <v>74</v>
      </c>
      <c r="B2" s="210"/>
      <c r="C2" s="210"/>
      <c r="D2" s="210"/>
      <c r="E2" s="210"/>
      <c r="F2" s="210"/>
      <c r="G2" s="210"/>
      <c r="H2" s="210"/>
      <c r="I2" s="210"/>
      <c r="J2" s="210"/>
      <c r="K2" s="210"/>
      <c r="L2" s="210"/>
      <c r="M2" s="210"/>
      <c r="N2" s="210"/>
      <c r="O2" s="210"/>
    </row>
    <row r="3" ht="24" customHeight="1" spans="1:15">
      <c r="A3" s="211" t="str">
        <f>"单位名称："&amp;"奔子栏镇"</f>
        <v>单位名称：奔子栏镇</v>
      </c>
      <c r="B3" s="212"/>
      <c r="C3" s="80"/>
      <c r="D3" s="2"/>
      <c r="E3" s="80"/>
      <c r="F3" s="80"/>
      <c r="G3" s="80"/>
      <c r="H3" s="2"/>
      <c r="I3" s="80"/>
      <c r="J3" s="2"/>
      <c r="K3" s="80"/>
      <c r="L3" s="80"/>
      <c r="M3" s="213"/>
      <c r="N3" s="213"/>
      <c r="O3" s="112" t="s">
        <v>2</v>
      </c>
    </row>
    <row r="4" ht="19.5" customHeight="1" spans="1:15">
      <c r="A4" s="9" t="s">
        <v>75</v>
      </c>
      <c r="B4" s="9" t="s">
        <v>76</v>
      </c>
      <c r="C4" s="9" t="s">
        <v>57</v>
      </c>
      <c r="D4" s="11" t="s">
        <v>60</v>
      </c>
      <c r="E4" s="70" t="s">
        <v>77</v>
      </c>
      <c r="F4" s="71" t="s">
        <v>78</v>
      </c>
      <c r="G4" s="9" t="s">
        <v>61</v>
      </c>
      <c r="H4" s="9" t="s">
        <v>62</v>
      </c>
      <c r="I4" s="9" t="s">
        <v>79</v>
      </c>
      <c r="J4" s="11" t="s">
        <v>80</v>
      </c>
      <c r="K4" s="12"/>
      <c r="L4" s="12"/>
      <c r="M4" s="12"/>
      <c r="N4" s="12"/>
      <c r="O4" s="13"/>
    </row>
    <row r="5" ht="33.75" customHeight="1" spans="1:15">
      <c r="A5" s="17"/>
      <c r="B5" s="17"/>
      <c r="C5" s="17"/>
      <c r="D5" s="187" t="s">
        <v>59</v>
      </c>
      <c r="E5" s="102" t="s">
        <v>77</v>
      </c>
      <c r="F5" s="102" t="s">
        <v>78</v>
      </c>
      <c r="G5" s="17"/>
      <c r="H5" s="17"/>
      <c r="I5" s="17"/>
      <c r="J5" s="187" t="s">
        <v>59</v>
      </c>
      <c r="K5" s="46" t="s">
        <v>81</v>
      </c>
      <c r="L5" s="46" t="s">
        <v>82</v>
      </c>
      <c r="M5" s="46" t="s">
        <v>83</v>
      </c>
      <c r="N5" s="46" t="s">
        <v>84</v>
      </c>
      <c r="O5" s="46" t="s">
        <v>85</v>
      </c>
    </row>
    <row r="6" ht="20.25" customHeight="1" spans="1:15">
      <c r="A6" s="139">
        <v>1</v>
      </c>
      <c r="B6" s="139">
        <v>2</v>
      </c>
      <c r="C6" s="187">
        <v>3</v>
      </c>
      <c r="D6" s="187">
        <v>4</v>
      </c>
      <c r="E6" s="187">
        <v>5</v>
      </c>
      <c r="F6" s="187">
        <v>6</v>
      </c>
      <c r="G6" s="187">
        <v>7</v>
      </c>
      <c r="H6" s="187">
        <v>8</v>
      </c>
      <c r="I6" s="187">
        <v>9</v>
      </c>
      <c r="J6" s="187">
        <v>10</v>
      </c>
      <c r="K6" s="187">
        <v>11</v>
      </c>
      <c r="L6" s="187">
        <v>12</v>
      </c>
      <c r="M6" s="187">
        <v>13</v>
      </c>
      <c r="N6" s="187">
        <v>14</v>
      </c>
      <c r="O6" s="187">
        <v>15</v>
      </c>
    </row>
    <row r="7" ht="22.5" customHeight="1" spans="1:15">
      <c r="A7" s="204" t="s">
        <v>86</v>
      </c>
      <c r="B7" s="204" t="s">
        <v>87</v>
      </c>
      <c r="C7" s="155">
        <v>20804675.98</v>
      </c>
      <c r="D7" s="155">
        <v>20804675.98</v>
      </c>
      <c r="E7" s="155">
        <v>18361895.98</v>
      </c>
      <c r="F7" s="155">
        <v>2442780</v>
      </c>
      <c r="G7" s="155"/>
      <c r="H7" s="155"/>
      <c r="I7" s="155"/>
      <c r="J7" s="155"/>
      <c r="K7" s="155"/>
      <c r="L7" s="155"/>
      <c r="M7" s="155"/>
      <c r="N7" s="155"/>
      <c r="O7" s="155"/>
    </row>
    <row r="8" ht="22.5" customHeight="1" spans="1:15">
      <c r="A8" s="204" t="s">
        <v>88</v>
      </c>
      <c r="B8" s="204" t="str">
        <f>"  "&amp;"人大事务"</f>
        <v>  人大事务</v>
      </c>
      <c r="C8" s="155">
        <v>818369.34</v>
      </c>
      <c r="D8" s="155">
        <v>818369.34</v>
      </c>
      <c r="E8" s="155">
        <v>721049.34</v>
      </c>
      <c r="F8" s="155">
        <v>97320</v>
      </c>
      <c r="G8" s="155"/>
      <c r="H8" s="155"/>
      <c r="I8" s="155"/>
      <c r="J8" s="155"/>
      <c r="K8" s="155"/>
      <c r="L8" s="155"/>
      <c r="M8" s="155"/>
      <c r="N8" s="155"/>
      <c r="O8" s="155"/>
    </row>
    <row r="9" ht="22.5" customHeight="1" spans="1:15">
      <c r="A9" s="204" t="s">
        <v>89</v>
      </c>
      <c r="B9" s="204" t="str">
        <f>"    "&amp;"行政运行"</f>
        <v>    行政运行</v>
      </c>
      <c r="C9" s="155">
        <v>769869.34</v>
      </c>
      <c r="D9" s="155">
        <v>769869.34</v>
      </c>
      <c r="E9" s="155">
        <v>721049.34</v>
      </c>
      <c r="F9" s="155">
        <v>48820</v>
      </c>
      <c r="G9" s="155"/>
      <c r="H9" s="155"/>
      <c r="I9" s="155"/>
      <c r="J9" s="155"/>
      <c r="K9" s="155"/>
      <c r="L9" s="155"/>
      <c r="M9" s="155"/>
      <c r="N9" s="155"/>
      <c r="O9" s="155"/>
    </row>
    <row r="10" ht="22.5" customHeight="1" spans="1:15">
      <c r="A10" s="204" t="s">
        <v>90</v>
      </c>
      <c r="B10" s="204" t="str">
        <f>"    "&amp;"一般行政管理事务"</f>
        <v>    一般行政管理事务</v>
      </c>
      <c r="C10" s="155">
        <v>20000</v>
      </c>
      <c r="D10" s="155">
        <v>20000</v>
      </c>
      <c r="E10" s="155"/>
      <c r="F10" s="155">
        <v>20000</v>
      </c>
      <c r="G10" s="155"/>
      <c r="H10" s="155"/>
      <c r="I10" s="155"/>
      <c r="J10" s="155"/>
      <c r="K10" s="155"/>
      <c r="L10" s="155"/>
      <c r="M10" s="155"/>
      <c r="N10" s="155"/>
      <c r="O10" s="155"/>
    </row>
    <row r="11" ht="22.5" customHeight="1" spans="1:15">
      <c r="A11" s="204" t="s">
        <v>91</v>
      </c>
      <c r="B11" s="204" t="str">
        <f>"    "&amp;"人大会议"</f>
        <v>    人大会议</v>
      </c>
      <c r="C11" s="155">
        <v>28500</v>
      </c>
      <c r="D11" s="155">
        <v>28500</v>
      </c>
      <c r="E11" s="155"/>
      <c r="F11" s="155">
        <v>28500</v>
      </c>
      <c r="G11" s="155"/>
      <c r="H11" s="155"/>
      <c r="I11" s="155"/>
      <c r="J11" s="155"/>
      <c r="K11" s="155"/>
      <c r="L11" s="155"/>
      <c r="M11" s="155"/>
      <c r="N11" s="155"/>
      <c r="O11" s="155"/>
    </row>
    <row r="12" ht="22.5" customHeight="1" spans="1:15">
      <c r="A12" s="204" t="s">
        <v>92</v>
      </c>
      <c r="B12" s="204" t="str">
        <f>"  "&amp;"政府办公厅（室）及相关机构事务"</f>
        <v>  政府办公厅（室）及相关机构事务</v>
      </c>
      <c r="C12" s="155">
        <v>18170475.7</v>
      </c>
      <c r="D12" s="155">
        <v>18170475.7</v>
      </c>
      <c r="E12" s="155">
        <v>15832057.7</v>
      </c>
      <c r="F12" s="155">
        <v>2338418</v>
      </c>
      <c r="G12" s="155"/>
      <c r="H12" s="155"/>
      <c r="I12" s="155"/>
      <c r="J12" s="155"/>
      <c r="K12" s="155"/>
      <c r="L12" s="155"/>
      <c r="M12" s="155"/>
      <c r="N12" s="155"/>
      <c r="O12" s="155"/>
    </row>
    <row r="13" ht="22.5" customHeight="1" spans="1:15">
      <c r="A13" s="204" t="s">
        <v>93</v>
      </c>
      <c r="B13" s="204" t="str">
        <f>"    "&amp;"行政运行"</f>
        <v>    行政运行</v>
      </c>
      <c r="C13" s="155">
        <v>17247917.7</v>
      </c>
      <c r="D13" s="155">
        <v>17247917.7</v>
      </c>
      <c r="E13" s="155">
        <v>15832057.7</v>
      </c>
      <c r="F13" s="155">
        <v>1415860</v>
      </c>
      <c r="G13" s="155"/>
      <c r="H13" s="155"/>
      <c r="I13" s="155"/>
      <c r="J13" s="155"/>
      <c r="K13" s="155"/>
      <c r="L13" s="155"/>
      <c r="M13" s="155"/>
      <c r="N13" s="155"/>
      <c r="O13" s="155"/>
    </row>
    <row r="14" ht="22.5" customHeight="1" spans="1:15">
      <c r="A14" s="204" t="s">
        <v>94</v>
      </c>
      <c r="B14" s="204" t="str">
        <f>"    "&amp;"一般行政管理事务"</f>
        <v>    一般行政管理事务</v>
      </c>
      <c r="C14" s="155">
        <v>922558</v>
      </c>
      <c r="D14" s="155">
        <v>922558</v>
      </c>
      <c r="E14" s="155"/>
      <c r="F14" s="155">
        <v>922558</v>
      </c>
      <c r="G14" s="155"/>
      <c r="H14" s="155"/>
      <c r="I14" s="155"/>
      <c r="J14" s="155"/>
      <c r="K14" s="155"/>
      <c r="L14" s="155"/>
      <c r="M14" s="155"/>
      <c r="N14" s="155"/>
      <c r="O14" s="155"/>
    </row>
    <row r="15" ht="22.5" customHeight="1" spans="1:15">
      <c r="A15" s="204" t="s">
        <v>95</v>
      </c>
      <c r="B15" s="204" t="str">
        <f>"  "&amp;"财政事务"</f>
        <v>  财政事务</v>
      </c>
      <c r="C15" s="155">
        <v>417287.03</v>
      </c>
      <c r="D15" s="155">
        <v>417287.03</v>
      </c>
      <c r="E15" s="155">
        <v>410245.03</v>
      </c>
      <c r="F15" s="155">
        <v>7042</v>
      </c>
      <c r="G15" s="155"/>
      <c r="H15" s="155"/>
      <c r="I15" s="155"/>
      <c r="J15" s="155"/>
      <c r="K15" s="155"/>
      <c r="L15" s="155"/>
      <c r="M15" s="155"/>
      <c r="N15" s="155"/>
      <c r="O15" s="155"/>
    </row>
    <row r="16" ht="22.5" customHeight="1" spans="1:15">
      <c r="A16" s="204" t="s">
        <v>96</v>
      </c>
      <c r="B16" s="204" t="str">
        <f>"    "&amp;"行政运行"</f>
        <v>    行政运行</v>
      </c>
      <c r="C16" s="155">
        <v>417287.03</v>
      </c>
      <c r="D16" s="155">
        <v>417287.03</v>
      </c>
      <c r="E16" s="155">
        <v>410245.03</v>
      </c>
      <c r="F16" s="155">
        <v>7042</v>
      </c>
      <c r="G16" s="155"/>
      <c r="H16" s="155"/>
      <c r="I16" s="155"/>
      <c r="J16" s="155"/>
      <c r="K16" s="155"/>
      <c r="L16" s="155"/>
      <c r="M16" s="155"/>
      <c r="N16" s="155"/>
      <c r="O16" s="155"/>
    </row>
    <row r="17" ht="22.5" customHeight="1" spans="1:15">
      <c r="A17" s="204" t="s">
        <v>97</v>
      </c>
      <c r="B17" s="204" t="str">
        <f>"  "&amp;"党委办公厅（室）及相关机构事务"</f>
        <v>  党委办公厅（室）及相关机构事务</v>
      </c>
      <c r="C17" s="155">
        <v>1398543.91</v>
      </c>
      <c r="D17" s="155">
        <v>1398543.91</v>
      </c>
      <c r="E17" s="155">
        <v>1398543.91</v>
      </c>
      <c r="F17" s="155"/>
      <c r="G17" s="155"/>
      <c r="H17" s="155"/>
      <c r="I17" s="155"/>
      <c r="J17" s="155"/>
      <c r="K17" s="155"/>
      <c r="L17" s="155"/>
      <c r="M17" s="155"/>
      <c r="N17" s="155"/>
      <c r="O17" s="155"/>
    </row>
    <row r="18" ht="22.5" customHeight="1" spans="1:15">
      <c r="A18" s="204" t="s">
        <v>98</v>
      </c>
      <c r="B18" s="204" t="str">
        <f>"    "&amp;"行政运行"</f>
        <v>    行政运行</v>
      </c>
      <c r="C18" s="155">
        <v>1398543.91</v>
      </c>
      <c r="D18" s="155">
        <v>1398543.91</v>
      </c>
      <c r="E18" s="155">
        <v>1398543.91</v>
      </c>
      <c r="F18" s="155"/>
      <c r="G18" s="155"/>
      <c r="H18" s="155"/>
      <c r="I18" s="155"/>
      <c r="J18" s="155"/>
      <c r="K18" s="155"/>
      <c r="L18" s="155"/>
      <c r="M18" s="155"/>
      <c r="N18" s="155"/>
      <c r="O18" s="155"/>
    </row>
    <row r="19" ht="22.5" customHeight="1" spans="1:15">
      <c r="A19" s="204" t="s">
        <v>99</v>
      </c>
      <c r="B19" s="204" t="s">
        <v>100</v>
      </c>
      <c r="C19" s="155">
        <v>1979522.21</v>
      </c>
      <c r="D19" s="155">
        <v>1979522.21</v>
      </c>
      <c r="E19" s="155">
        <v>1979522.21</v>
      </c>
      <c r="F19" s="155"/>
      <c r="G19" s="155"/>
      <c r="H19" s="155"/>
      <c r="I19" s="155"/>
      <c r="J19" s="155"/>
      <c r="K19" s="155"/>
      <c r="L19" s="155"/>
      <c r="M19" s="155"/>
      <c r="N19" s="155"/>
      <c r="O19" s="155"/>
    </row>
    <row r="20" ht="22.5" customHeight="1" spans="1:15">
      <c r="A20" s="204" t="s">
        <v>101</v>
      </c>
      <c r="B20" s="204" t="str">
        <f>"  "&amp;"文化和旅游"</f>
        <v>  文化和旅游</v>
      </c>
      <c r="C20" s="155">
        <v>1979522.21</v>
      </c>
      <c r="D20" s="155">
        <v>1979522.21</v>
      </c>
      <c r="E20" s="155">
        <v>1979522.21</v>
      </c>
      <c r="F20" s="155"/>
      <c r="G20" s="155"/>
      <c r="H20" s="155"/>
      <c r="I20" s="155"/>
      <c r="J20" s="155"/>
      <c r="K20" s="155"/>
      <c r="L20" s="155"/>
      <c r="M20" s="155"/>
      <c r="N20" s="155"/>
      <c r="O20" s="155"/>
    </row>
    <row r="21" ht="22.5" customHeight="1" spans="1:15">
      <c r="A21" s="204" t="s">
        <v>102</v>
      </c>
      <c r="B21" s="204" t="str">
        <f>"    "&amp;"群众文化"</f>
        <v>    群众文化</v>
      </c>
      <c r="C21" s="155">
        <v>1979522.21</v>
      </c>
      <c r="D21" s="155">
        <v>1979522.21</v>
      </c>
      <c r="E21" s="155">
        <v>1979522.21</v>
      </c>
      <c r="F21" s="155"/>
      <c r="G21" s="155"/>
      <c r="H21" s="155"/>
      <c r="I21" s="155"/>
      <c r="J21" s="155"/>
      <c r="K21" s="155"/>
      <c r="L21" s="155"/>
      <c r="M21" s="155"/>
      <c r="N21" s="155"/>
      <c r="O21" s="155"/>
    </row>
    <row r="22" ht="22.5" customHeight="1" spans="1:15">
      <c r="A22" s="204" t="s">
        <v>103</v>
      </c>
      <c r="B22" s="204" t="s">
        <v>104</v>
      </c>
      <c r="C22" s="155">
        <v>2777587.97</v>
      </c>
      <c r="D22" s="155">
        <v>2777587.97</v>
      </c>
      <c r="E22" s="155">
        <v>2664144.77</v>
      </c>
      <c r="F22" s="155">
        <v>113443.2</v>
      </c>
      <c r="G22" s="155"/>
      <c r="H22" s="155"/>
      <c r="I22" s="155"/>
      <c r="J22" s="155"/>
      <c r="K22" s="155"/>
      <c r="L22" s="155"/>
      <c r="M22" s="155"/>
      <c r="N22" s="155"/>
      <c r="O22" s="155"/>
    </row>
    <row r="23" ht="22.5" customHeight="1" spans="1:15">
      <c r="A23" s="204" t="s">
        <v>105</v>
      </c>
      <c r="B23" s="204" t="str">
        <f>"  "&amp;"行政事业单位养老支出"</f>
        <v>  行政事业单位养老支出</v>
      </c>
      <c r="C23" s="155">
        <v>2622144.77</v>
      </c>
      <c r="D23" s="155">
        <v>2622144.77</v>
      </c>
      <c r="E23" s="155">
        <v>2622144.77</v>
      </c>
      <c r="F23" s="155"/>
      <c r="G23" s="155"/>
      <c r="H23" s="155"/>
      <c r="I23" s="155"/>
      <c r="J23" s="155"/>
      <c r="K23" s="155"/>
      <c r="L23" s="155"/>
      <c r="M23" s="155"/>
      <c r="N23" s="155"/>
      <c r="O23" s="155"/>
    </row>
    <row r="24" ht="22.5" customHeight="1" spans="1:15">
      <c r="A24" s="204" t="s">
        <v>106</v>
      </c>
      <c r="B24" s="204" t="str">
        <f>"    "&amp;"机关事业单位基本养老保险缴费支出"</f>
        <v>    机关事业单位基本养老保险缴费支出</v>
      </c>
      <c r="C24" s="155">
        <v>2622144.77</v>
      </c>
      <c r="D24" s="155">
        <v>2622144.77</v>
      </c>
      <c r="E24" s="155">
        <v>2622144.77</v>
      </c>
      <c r="F24" s="155"/>
      <c r="G24" s="155"/>
      <c r="H24" s="155"/>
      <c r="I24" s="155"/>
      <c r="J24" s="155"/>
      <c r="K24" s="155"/>
      <c r="L24" s="155"/>
      <c r="M24" s="155"/>
      <c r="N24" s="155"/>
      <c r="O24" s="155"/>
    </row>
    <row r="25" ht="22.5" customHeight="1" spans="1:15">
      <c r="A25" s="204" t="s">
        <v>107</v>
      </c>
      <c r="B25" s="204" t="str">
        <f>"    "&amp;"机关事业单位职业年金缴费支出"</f>
        <v>    机关事业单位职业年金缴费支出</v>
      </c>
      <c r="C25" s="155"/>
      <c r="D25" s="155"/>
      <c r="E25" s="155"/>
      <c r="F25" s="155"/>
      <c r="G25" s="155"/>
      <c r="H25" s="155"/>
      <c r="I25" s="155"/>
      <c r="J25" s="155"/>
      <c r="K25" s="155"/>
      <c r="L25" s="155"/>
      <c r="M25" s="155"/>
      <c r="N25" s="155"/>
      <c r="O25" s="155"/>
    </row>
    <row r="26" ht="22.5" customHeight="1" spans="1:15">
      <c r="A26" s="204" t="s">
        <v>108</v>
      </c>
      <c r="B26" s="204" t="str">
        <f>"  "&amp;"抚恤"</f>
        <v>  抚恤</v>
      </c>
      <c r="C26" s="155">
        <v>113443.2</v>
      </c>
      <c r="D26" s="155">
        <v>113443.2</v>
      </c>
      <c r="E26" s="155"/>
      <c r="F26" s="155">
        <v>113443.2</v>
      </c>
      <c r="G26" s="155"/>
      <c r="H26" s="155"/>
      <c r="I26" s="155"/>
      <c r="J26" s="155"/>
      <c r="K26" s="155"/>
      <c r="L26" s="155"/>
      <c r="M26" s="155"/>
      <c r="N26" s="155"/>
      <c r="O26" s="155"/>
    </row>
    <row r="27" ht="22.5" customHeight="1" spans="1:15">
      <c r="A27" s="204" t="s">
        <v>109</v>
      </c>
      <c r="B27" s="204" t="str">
        <f>"    "&amp;"死亡抚恤"</f>
        <v>    死亡抚恤</v>
      </c>
      <c r="C27" s="155">
        <v>113443.2</v>
      </c>
      <c r="D27" s="155">
        <v>113443.2</v>
      </c>
      <c r="E27" s="155"/>
      <c r="F27" s="155">
        <v>113443.2</v>
      </c>
      <c r="G27" s="155"/>
      <c r="H27" s="155"/>
      <c r="I27" s="155"/>
      <c r="J27" s="155"/>
      <c r="K27" s="155"/>
      <c r="L27" s="155"/>
      <c r="M27" s="155"/>
      <c r="N27" s="155"/>
      <c r="O27" s="155"/>
    </row>
    <row r="28" ht="22.5" customHeight="1" spans="1:15">
      <c r="A28" s="204" t="s">
        <v>110</v>
      </c>
      <c r="B28" s="204" t="str">
        <f>"  "&amp;"社会福利"</f>
        <v>  社会福利</v>
      </c>
      <c r="C28" s="155">
        <v>42000</v>
      </c>
      <c r="D28" s="155">
        <v>42000</v>
      </c>
      <c r="E28" s="155">
        <v>42000</v>
      </c>
      <c r="F28" s="155"/>
      <c r="G28" s="155"/>
      <c r="H28" s="155"/>
      <c r="I28" s="155"/>
      <c r="J28" s="155"/>
      <c r="K28" s="155"/>
      <c r="L28" s="155"/>
      <c r="M28" s="155"/>
      <c r="N28" s="155"/>
      <c r="O28" s="155"/>
    </row>
    <row r="29" ht="22.5" customHeight="1" spans="1:15">
      <c r="A29" s="204" t="s">
        <v>111</v>
      </c>
      <c r="B29" s="204" t="str">
        <f>"    "&amp;"其他社会福利支出"</f>
        <v>    其他社会福利支出</v>
      </c>
      <c r="C29" s="155">
        <v>42000</v>
      </c>
      <c r="D29" s="155">
        <v>42000</v>
      </c>
      <c r="E29" s="155">
        <v>42000</v>
      </c>
      <c r="F29" s="155"/>
      <c r="G29" s="155"/>
      <c r="H29" s="155"/>
      <c r="I29" s="155"/>
      <c r="J29" s="155"/>
      <c r="K29" s="155"/>
      <c r="L29" s="155"/>
      <c r="M29" s="155"/>
      <c r="N29" s="155"/>
      <c r="O29" s="155"/>
    </row>
    <row r="30" ht="22.5" customHeight="1" spans="1:15">
      <c r="A30" s="204" t="s">
        <v>112</v>
      </c>
      <c r="B30" s="204" t="s">
        <v>113</v>
      </c>
      <c r="C30" s="155">
        <v>2135562.22</v>
      </c>
      <c r="D30" s="155">
        <v>2135562.22</v>
      </c>
      <c r="E30" s="155">
        <v>2135562.22</v>
      </c>
      <c r="F30" s="155"/>
      <c r="G30" s="155"/>
      <c r="H30" s="155"/>
      <c r="I30" s="155"/>
      <c r="J30" s="155"/>
      <c r="K30" s="155"/>
      <c r="L30" s="155"/>
      <c r="M30" s="155"/>
      <c r="N30" s="155"/>
      <c r="O30" s="155"/>
    </row>
    <row r="31" ht="22.5" customHeight="1" spans="1:15">
      <c r="A31" s="204" t="s">
        <v>114</v>
      </c>
      <c r="B31" s="204" t="str">
        <f>"  "&amp;"行政事业单位医疗"</f>
        <v>  行政事业单位医疗</v>
      </c>
      <c r="C31" s="155">
        <v>2135562.22</v>
      </c>
      <c r="D31" s="155">
        <v>2135562.22</v>
      </c>
      <c r="E31" s="155">
        <v>2135562.22</v>
      </c>
      <c r="F31" s="155"/>
      <c r="G31" s="155"/>
      <c r="H31" s="155"/>
      <c r="I31" s="155"/>
      <c r="J31" s="155"/>
      <c r="K31" s="155"/>
      <c r="L31" s="155"/>
      <c r="M31" s="155"/>
      <c r="N31" s="155"/>
      <c r="O31" s="155"/>
    </row>
    <row r="32" ht="22.5" customHeight="1" spans="1:15">
      <c r="A32" s="204" t="s">
        <v>115</v>
      </c>
      <c r="B32" s="204" t="str">
        <f>"    "&amp;"行政单位医疗"</f>
        <v>    行政单位医疗</v>
      </c>
      <c r="C32" s="155">
        <v>647032.86</v>
      </c>
      <c r="D32" s="155">
        <v>647032.86</v>
      </c>
      <c r="E32" s="155">
        <v>647032.86</v>
      </c>
      <c r="F32" s="155"/>
      <c r="G32" s="155"/>
      <c r="H32" s="155"/>
      <c r="I32" s="155"/>
      <c r="J32" s="155"/>
      <c r="K32" s="155"/>
      <c r="L32" s="155"/>
      <c r="M32" s="155"/>
      <c r="N32" s="155"/>
      <c r="O32" s="155"/>
    </row>
    <row r="33" ht="22.5" customHeight="1" spans="1:15">
      <c r="A33" s="204" t="s">
        <v>116</v>
      </c>
      <c r="B33" s="204" t="str">
        <f>"    "&amp;"事业单位医疗"</f>
        <v>    事业单位医疗</v>
      </c>
      <c r="C33" s="155">
        <v>561475.8</v>
      </c>
      <c r="D33" s="155">
        <v>561475.8</v>
      </c>
      <c r="E33" s="155">
        <v>561475.8</v>
      </c>
      <c r="F33" s="155"/>
      <c r="G33" s="155"/>
      <c r="H33" s="155"/>
      <c r="I33" s="155"/>
      <c r="J33" s="155"/>
      <c r="K33" s="155"/>
      <c r="L33" s="155"/>
      <c r="M33" s="155"/>
      <c r="N33" s="155"/>
      <c r="O33" s="155"/>
    </row>
    <row r="34" ht="22.5" customHeight="1" spans="1:15">
      <c r="A34" s="204" t="s">
        <v>117</v>
      </c>
      <c r="B34" s="204" t="str">
        <f>"    "&amp;"公务员医疗补助"</f>
        <v>    公务员医疗补助</v>
      </c>
      <c r="C34" s="155">
        <v>860604.75</v>
      </c>
      <c r="D34" s="155">
        <v>860604.75</v>
      </c>
      <c r="E34" s="155">
        <v>860604.75</v>
      </c>
      <c r="F34" s="155"/>
      <c r="G34" s="155"/>
      <c r="H34" s="155"/>
      <c r="I34" s="155"/>
      <c r="J34" s="155"/>
      <c r="K34" s="155"/>
      <c r="L34" s="155"/>
      <c r="M34" s="155"/>
      <c r="N34" s="155"/>
      <c r="O34" s="155"/>
    </row>
    <row r="35" ht="22.5" customHeight="1" spans="1:15">
      <c r="A35" s="204" t="s">
        <v>118</v>
      </c>
      <c r="B35" s="204" t="str">
        <f>"    "&amp;"其他行政事业单位医疗支出"</f>
        <v>    其他行政事业单位医疗支出</v>
      </c>
      <c r="C35" s="155">
        <v>66448.81</v>
      </c>
      <c r="D35" s="155">
        <v>66448.81</v>
      </c>
      <c r="E35" s="155">
        <v>66448.81</v>
      </c>
      <c r="F35" s="155"/>
      <c r="G35" s="155"/>
      <c r="H35" s="155"/>
      <c r="I35" s="155"/>
      <c r="J35" s="155"/>
      <c r="K35" s="155"/>
      <c r="L35" s="155"/>
      <c r="M35" s="155"/>
      <c r="N35" s="155"/>
      <c r="O35" s="155"/>
    </row>
    <row r="36" ht="22.5" customHeight="1" spans="1:15">
      <c r="A36" s="204" t="s">
        <v>119</v>
      </c>
      <c r="B36" s="204" t="s">
        <v>120</v>
      </c>
      <c r="C36" s="155">
        <v>350000</v>
      </c>
      <c r="D36" s="155">
        <v>350000</v>
      </c>
      <c r="E36" s="155"/>
      <c r="F36" s="155">
        <v>350000</v>
      </c>
      <c r="G36" s="155"/>
      <c r="H36" s="155"/>
      <c r="I36" s="155"/>
      <c r="J36" s="155"/>
      <c r="K36" s="155"/>
      <c r="L36" s="155"/>
      <c r="M36" s="155"/>
      <c r="N36" s="155"/>
      <c r="O36" s="155"/>
    </row>
    <row r="37" ht="22.5" customHeight="1" spans="1:15">
      <c r="A37" s="204" t="s">
        <v>121</v>
      </c>
      <c r="B37" s="204" t="str">
        <f>"  "&amp;"环境保护管理事务"</f>
        <v>  环境保护管理事务</v>
      </c>
      <c r="C37" s="155">
        <v>350000</v>
      </c>
      <c r="D37" s="155">
        <v>350000</v>
      </c>
      <c r="E37" s="155"/>
      <c r="F37" s="155">
        <v>350000</v>
      </c>
      <c r="G37" s="155"/>
      <c r="H37" s="155"/>
      <c r="I37" s="155"/>
      <c r="J37" s="155"/>
      <c r="K37" s="155"/>
      <c r="L37" s="155"/>
      <c r="M37" s="155"/>
      <c r="N37" s="155"/>
      <c r="O37" s="155"/>
    </row>
    <row r="38" ht="22.5" customHeight="1" spans="1:15">
      <c r="A38" s="204" t="s">
        <v>122</v>
      </c>
      <c r="B38" s="204" t="str">
        <f>"    "&amp;"行政运行"</f>
        <v>    行政运行</v>
      </c>
      <c r="C38" s="155">
        <v>350000</v>
      </c>
      <c r="D38" s="155">
        <v>350000</v>
      </c>
      <c r="E38" s="155"/>
      <c r="F38" s="155">
        <v>350000</v>
      </c>
      <c r="G38" s="155"/>
      <c r="H38" s="155"/>
      <c r="I38" s="155"/>
      <c r="J38" s="155"/>
      <c r="K38" s="155"/>
      <c r="L38" s="155"/>
      <c r="M38" s="155"/>
      <c r="N38" s="155"/>
      <c r="O38" s="155"/>
    </row>
    <row r="39" ht="22.5" customHeight="1" spans="1:15">
      <c r="A39" s="204" t="s">
        <v>123</v>
      </c>
      <c r="B39" s="204" t="s">
        <v>124</v>
      </c>
      <c r="C39" s="155">
        <v>740124.98</v>
      </c>
      <c r="D39" s="155"/>
      <c r="E39" s="155"/>
      <c r="F39" s="155"/>
      <c r="G39" s="155"/>
      <c r="H39" s="155"/>
      <c r="I39" s="155"/>
      <c r="J39" s="155">
        <v>740124.98</v>
      </c>
      <c r="K39" s="155"/>
      <c r="L39" s="155"/>
      <c r="M39" s="155">
        <v>740124.98</v>
      </c>
      <c r="N39" s="155"/>
      <c r="O39" s="155"/>
    </row>
    <row r="40" ht="22.5" customHeight="1" spans="1:15">
      <c r="A40" s="204" t="s">
        <v>125</v>
      </c>
      <c r="B40" s="204" t="str">
        <f>"  "&amp;"其他城乡社区支出"</f>
        <v>  其他城乡社区支出</v>
      </c>
      <c r="C40" s="155">
        <v>740124.98</v>
      </c>
      <c r="D40" s="155"/>
      <c r="E40" s="155"/>
      <c r="F40" s="155"/>
      <c r="G40" s="155"/>
      <c r="H40" s="155"/>
      <c r="I40" s="155"/>
      <c r="J40" s="155">
        <v>740124.98</v>
      </c>
      <c r="K40" s="155"/>
      <c r="L40" s="155"/>
      <c r="M40" s="155">
        <v>740124.98</v>
      </c>
      <c r="N40" s="155"/>
      <c r="O40" s="155"/>
    </row>
    <row r="41" ht="22.5" customHeight="1" spans="1:15">
      <c r="A41" s="204" t="s">
        <v>126</v>
      </c>
      <c r="B41" s="204" t="str">
        <f>"    "&amp;"其他城乡社区支出"</f>
        <v>    其他城乡社区支出</v>
      </c>
      <c r="C41" s="155">
        <v>740124.98</v>
      </c>
      <c r="D41" s="155"/>
      <c r="E41" s="155"/>
      <c r="F41" s="155"/>
      <c r="G41" s="155"/>
      <c r="H41" s="155"/>
      <c r="I41" s="155"/>
      <c r="J41" s="155">
        <v>740124.98</v>
      </c>
      <c r="K41" s="155"/>
      <c r="L41" s="155"/>
      <c r="M41" s="155">
        <v>740124.98</v>
      </c>
      <c r="N41" s="155"/>
      <c r="O41" s="155"/>
    </row>
    <row r="42" ht="22.5" customHeight="1" spans="1:15">
      <c r="A42" s="204" t="s">
        <v>127</v>
      </c>
      <c r="B42" s="204" t="s">
        <v>128</v>
      </c>
      <c r="C42" s="155">
        <v>4468570.92</v>
      </c>
      <c r="D42" s="155">
        <v>4368611.02</v>
      </c>
      <c r="E42" s="155">
        <v>4368611.02</v>
      </c>
      <c r="F42" s="155"/>
      <c r="G42" s="155"/>
      <c r="H42" s="155"/>
      <c r="I42" s="155"/>
      <c r="J42" s="155">
        <v>99959.9</v>
      </c>
      <c r="K42" s="155"/>
      <c r="L42" s="155"/>
      <c r="M42" s="155">
        <v>99959.9</v>
      </c>
      <c r="N42" s="155"/>
      <c r="O42" s="155"/>
    </row>
    <row r="43" ht="22.5" customHeight="1" spans="1:15">
      <c r="A43" s="204" t="s">
        <v>129</v>
      </c>
      <c r="B43" s="204" t="str">
        <f>"  "&amp;"农业农村"</f>
        <v>  农业农村</v>
      </c>
      <c r="C43" s="155">
        <v>2735290.39</v>
      </c>
      <c r="D43" s="155">
        <v>2635330.49</v>
      </c>
      <c r="E43" s="155">
        <v>2635330.49</v>
      </c>
      <c r="F43" s="155"/>
      <c r="G43" s="155"/>
      <c r="H43" s="155"/>
      <c r="I43" s="155"/>
      <c r="J43" s="155">
        <v>99959.9</v>
      </c>
      <c r="K43" s="155"/>
      <c r="L43" s="155"/>
      <c r="M43" s="155">
        <v>99959.9</v>
      </c>
      <c r="N43" s="155"/>
      <c r="O43" s="155"/>
    </row>
    <row r="44" ht="22.5" customHeight="1" spans="1:15">
      <c r="A44" s="204" t="s">
        <v>130</v>
      </c>
      <c r="B44" s="204" t="str">
        <f>"    "&amp;"事业运行"</f>
        <v>    事业运行</v>
      </c>
      <c r="C44" s="155">
        <v>2635330.49</v>
      </c>
      <c r="D44" s="155">
        <v>2635330.49</v>
      </c>
      <c r="E44" s="155">
        <v>2635330.49</v>
      </c>
      <c r="F44" s="155"/>
      <c r="G44" s="155"/>
      <c r="H44" s="155"/>
      <c r="I44" s="155"/>
      <c r="J44" s="155"/>
      <c r="K44" s="155"/>
      <c r="L44" s="155"/>
      <c r="M44" s="155"/>
      <c r="N44" s="155"/>
      <c r="O44" s="155"/>
    </row>
    <row r="45" ht="22.5" customHeight="1" spans="1:15">
      <c r="A45" s="204" t="s">
        <v>131</v>
      </c>
      <c r="B45" s="204" t="str">
        <f>"    "&amp;"其他农业农村支出"</f>
        <v>    其他农业农村支出</v>
      </c>
      <c r="C45" s="155">
        <v>99959.9</v>
      </c>
      <c r="D45" s="155"/>
      <c r="E45" s="155"/>
      <c r="F45" s="155"/>
      <c r="G45" s="155"/>
      <c r="H45" s="155"/>
      <c r="I45" s="155"/>
      <c r="J45" s="155">
        <v>99959.9</v>
      </c>
      <c r="K45" s="155"/>
      <c r="L45" s="155"/>
      <c r="M45" s="155">
        <v>99959.9</v>
      </c>
      <c r="N45" s="155"/>
      <c r="O45" s="155"/>
    </row>
    <row r="46" ht="22.5" customHeight="1" spans="1:15">
      <c r="A46" s="204" t="s">
        <v>132</v>
      </c>
      <c r="B46" s="204" t="str">
        <f>"  "&amp;"林业和草原"</f>
        <v>  林业和草原</v>
      </c>
      <c r="C46" s="155">
        <v>1033049.62</v>
      </c>
      <c r="D46" s="155">
        <v>1033049.62</v>
      </c>
      <c r="E46" s="155">
        <v>1033049.62</v>
      </c>
      <c r="F46" s="155"/>
      <c r="G46" s="155"/>
      <c r="H46" s="155"/>
      <c r="I46" s="155"/>
      <c r="J46" s="155"/>
      <c r="K46" s="155"/>
      <c r="L46" s="155"/>
      <c r="M46" s="155"/>
      <c r="N46" s="155"/>
      <c r="O46" s="155"/>
    </row>
    <row r="47" ht="22.5" customHeight="1" spans="1:15">
      <c r="A47" s="204" t="s">
        <v>133</v>
      </c>
      <c r="B47" s="204" t="str">
        <f>"    "&amp;"事业机构"</f>
        <v>    事业机构</v>
      </c>
      <c r="C47" s="155">
        <v>1033049.62</v>
      </c>
      <c r="D47" s="155">
        <v>1033049.62</v>
      </c>
      <c r="E47" s="155">
        <v>1033049.62</v>
      </c>
      <c r="F47" s="155"/>
      <c r="G47" s="155"/>
      <c r="H47" s="155"/>
      <c r="I47" s="155"/>
      <c r="J47" s="155"/>
      <c r="K47" s="155"/>
      <c r="L47" s="155"/>
      <c r="M47" s="155"/>
      <c r="N47" s="155"/>
      <c r="O47" s="155"/>
    </row>
    <row r="48" ht="22.5" customHeight="1" spans="1:15">
      <c r="A48" s="204" t="s">
        <v>134</v>
      </c>
      <c r="B48" s="204" t="str">
        <f>"  "&amp;"水利"</f>
        <v>  水利</v>
      </c>
      <c r="C48" s="155">
        <v>679230.91</v>
      </c>
      <c r="D48" s="155">
        <v>679230.91</v>
      </c>
      <c r="E48" s="155">
        <v>679230.91</v>
      </c>
      <c r="F48" s="155"/>
      <c r="G48" s="155"/>
      <c r="H48" s="155"/>
      <c r="I48" s="155"/>
      <c r="J48" s="155"/>
      <c r="K48" s="155"/>
      <c r="L48" s="155"/>
      <c r="M48" s="155"/>
      <c r="N48" s="155"/>
      <c r="O48" s="155"/>
    </row>
    <row r="49" ht="22.5" customHeight="1" spans="1:15">
      <c r="A49" s="204" t="s">
        <v>135</v>
      </c>
      <c r="B49" s="204" t="str">
        <f>"    "&amp;"水利行业业务管理"</f>
        <v>    水利行业业务管理</v>
      </c>
      <c r="C49" s="155">
        <v>679230.91</v>
      </c>
      <c r="D49" s="155">
        <v>679230.91</v>
      </c>
      <c r="E49" s="155">
        <v>679230.91</v>
      </c>
      <c r="F49" s="155"/>
      <c r="G49" s="155"/>
      <c r="H49" s="155"/>
      <c r="I49" s="155"/>
      <c r="J49" s="155"/>
      <c r="K49" s="155"/>
      <c r="L49" s="155"/>
      <c r="M49" s="155"/>
      <c r="N49" s="155"/>
      <c r="O49" s="155"/>
    </row>
    <row r="50" ht="22.5" customHeight="1" spans="1:15">
      <c r="A50" s="204" t="s">
        <v>136</v>
      </c>
      <c r="B50" s="204" t="str">
        <f>"  "&amp;"农村综合改革"</f>
        <v>  农村综合改革</v>
      </c>
      <c r="C50" s="155">
        <v>21000</v>
      </c>
      <c r="D50" s="155">
        <v>21000</v>
      </c>
      <c r="E50" s="155">
        <v>21000</v>
      </c>
      <c r="F50" s="155"/>
      <c r="G50" s="155"/>
      <c r="H50" s="155"/>
      <c r="I50" s="155"/>
      <c r="J50" s="155"/>
      <c r="K50" s="155"/>
      <c r="L50" s="155"/>
      <c r="M50" s="155"/>
      <c r="N50" s="155"/>
      <c r="O50" s="155"/>
    </row>
    <row r="51" ht="22.5" customHeight="1" spans="1:15">
      <c r="A51" s="204" t="s">
        <v>137</v>
      </c>
      <c r="B51" s="204" t="str">
        <f>"    "&amp;"对村民委员会和村党支部的补助"</f>
        <v>    对村民委员会和村党支部的补助</v>
      </c>
      <c r="C51" s="155">
        <v>21000</v>
      </c>
      <c r="D51" s="155">
        <v>21000</v>
      </c>
      <c r="E51" s="155">
        <v>21000</v>
      </c>
      <c r="F51" s="155"/>
      <c r="G51" s="155"/>
      <c r="H51" s="155"/>
      <c r="I51" s="155"/>
      <c r="J51" s="155"/>
      <c r="K51" s="155"/>
      <c r="L51" s="155"/>
      <c r="M51" s="155"/>
      <c r="N51" s="155"/>
      <c r="O51" s="155"/>
    </row>
    <row r="52" ht="22.5" customHeight="1" spans="1:15">
      <c r="A52" s="204" t="s">
        <v>138</v>
      </c>
      <c r="B52" s="204" t="s">
        <v>139</v>
      </c>
      <c r="C52" s="155">
        <v>2090974.18</v>
      </c>
      <c r="D52" s="155">
        <v>2090974.18</v>
      </c>
      <c r="E52" s="155">
        <v>2090974.18</v>
      </c>
      <c r="F52" s="155"/>
      <c r="G52" s="155"/>
      <c r="H52" s="155"/>
      <c r="I52" s="155"/>
      <c r="J52" s="155"/>
      <c r="K52" s="155"/>
      <c r="L52" s="155"/>
      <c r="M52" s="155"/>
      <c r="N52" s="155"/>
      <c r="O52" s="155"/>
    </row>
    <row r="53" ht="22.5" customHeight="1" spans="1:15">
      <c r="A53" s="204" t="s">
        <v>140</v>
      </c>
      <c r="B53" s="204" t="str">
        <f>"  "&amp;"住房改革支出"</f>
        <v>  住房改革支出</v>
      </c>
      <c r="C53" s="155">
        <v>2090974.18</v>
      </c>
      <c r="D53" s="155">
        <v>2090974.18</v>
      </c>
      <c r="E53" s="155">
        <v>2090974.18</v>
      </c>
      <c r="F53" s="155"/>
      <c r="G53" s="155"/>
      <c r="H53" s="155"/>
      <c r="I53" s="155"/>
      <c r="J53" s="155"/>
      <c r="K53" s="155"/>
      <c r="L53" s="155"/>
      <c r="M53" s="155"/>
      <c r="N53" s="155"/>
      <c r="O53" s="155"/>
    </row>
    <row r="54" ht="22.5" customHeight="1" spans="1:15">
      <c r="A54" s="204" t="s">
        <v>141</v>
      </c>
      <c r="B54" s="204" t="str">
        <f>"    "&amp;"住房公积金"</f>
        <v>    住房公积金</v>
      </c>
      <c r="C54" s="155">
        <v>2090974.18</v>
      </c>
      <c r="D54" s="155">
        <v>2090974.18</v>
      </c>
      <c r="E54" s="155">
        <v>2090974.18</v>
      </c>
      <c r="F54" s="155"/>
      <c r="G54" s="155"/>
      <c r="H54" s="155"/>
      <c r="I54" s="155"/>
      <c r="J54" s="155"/>
      <c r="K54" s="155"/>
      <c r="L54" s="155"/>
      <c r="M54" s="155"/>
      <c r="N54" s="155"/>
      <c r="O54" s="155"/>
    </row>
    <row r="55" ht="22.5" customHeight="1" spans="1:15">
      <c r="A55" s="35" t="s">
        <v>142</v>
      </c>
      <c r="B55" s="214" t="s">
        <v>142</v>
      </c>
      <c r="C55" s="108">
        <v>35347018.46</v>
      </c>
      <c r="D55" s="155">
        <v>34506933.58</v>
      </c>
      <c r="E55" s="108">
        <v>31600710.38</v>
      </c>
      <c r="F55" s="108">
        <v>2906223.2</v>
      </c>
      <c r="G55" s="108"/>
      <c r="H55" s="155"/>
      <c r="I55" s="108"/>
      <c r="J55" s="155">
        <v>840084.88</v>
      </c>
      <c r="K55" s="108"/>
      <c r="L55" s="108"/>
      <c r="M55" s="108">
        <v>840084.88</v>
      </c>
      <c r="N55" s="108"/>
      <c r="O55" s="108"/>
    </row>
  </sheetData>
  <mergeCells count="11">
    <mergeCell ref="A2:O2"/>
    <mergeCell ref="A3:L3"/>
    <mergeCell ref="D4:F4"/>
    <mergeCell ref="J4:O4"/>
    <mergeCell ref="A55:B55"/>
    <mergeCell ref="A4:A5"/>
    <mergeCell ref="B4:B5"/>
    <mergeCell ref="C4:C5"/>
    <mergeCell ref="G4:G5"/>
    <mergeCell ref="H4:H5"/>
    <mergeCell ref="I4:I5"/>
  </mergeCells>
  <printOptions horizontalCentered="1"/>
  <pageMargins left="0.39" right="0.39" top="0.51" bottom="0.51" header="0.31" footer="0.31"/>
  <pageSetup paperSize="9" scale="5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topLeftCell="A32" workbookViewId="0">
      <selection activeCell="A1" sqref="A1"/>
    </sheetView>
  </sheetViews>
  <sheetFormatPr defaultColWidth="10.7083333333333" defaultRowHeight="14.25" customHeight="1" outlineLevelCol="3"/>
  <cols>
    <col min="1" max="1" width="45.85" customWidth="1"/>
    <col min="2" max="2" width="36" customWidth="1"/>
    <col min="3" max="3" width="41.85" customWidth="1"/>
    <col min="4" max="4" width="34.85" customWidth="1"/>
  </cols>
  <sheetData>
    <row r="1" ht="19.5" customHeight="1" spans="1:4">
      <c r="D1" s="38" t="s">
        <v>143</v>
      </c>
    </row>
    <row r="2" ht="36" customHeight="1" spans="1:4">
      <c r="A2" s="4" t="s">
        <v>144</v>
      </c>
      <c r="B2" s="195"/>
      <c r="C2" s="195"/>
      <c r="D2" s="195"/>
    </row>
    <row r="3" ht="24" customHeight="1" spans="1:4">
      <c r="A3" s="5" t="str">
        <f>"单位名称："&amp;"奔子栏镇"</f>
        <v>单位名称：奔子栏镇</v>
      </c>
      <c r="B3" s="196"/>
      <c r="C3" s="196"/>
      <c r="D3" s="112" t="s">
        <v>2</v>
      </c>
    </row>
    <row r="4" ht="19.5" customHeight="1" spans="1:4">
      <c r="A4" s="11" t="s">
        <v>3</v>
      </c>
      <c r="B4" s="13"/>
      <c r="C4" s="11" t="s">
        <v>4</v>
      </c>
      <c r="D4" s="13"/>
    </row>
    <row r="5" ht="21.75" customHeight="1" spans="1:4">
      <c r="A5" s="29" t="s">
        <v>5</v>
      </c>
      <c r="B5" s="126" t="s">
        <v>6</v>
      </c>
      <c r="C5" s="29" t="s">
        <v>145</v>
      </c>
      <c r="D5" s="126" t="s">
        <v>6</v>
      </c>
    </row>
    <row r="6" ht="17.25" customHeight="1" spans="1:4">
      <c r="A6" s="31"/>
      <c r="B6" s="17"/>
      <c r="C6" s="31"/>
      <c r="D6" s="17"/>
    </row>
    <row r="7" ht="22.5" customHeight="1" spans="1:4">
      <c r="A7" s="197" t="s">
        <v>146</v>
      </c>
      <c r="B7" s="198">
        <v>34506933.58</v>
      </c>
      <c r="C7" s="199" t="s">
        <v>147</v>
      </c>
      <c r="D7" s="108">
        <v>34506933.58</v>
      </c>
    </row>
    <row r="8" ht="22.5" customHeight="1" spans="1:4">
      <c r="A8" s="200" t="s">
        <v>148</v>
      </c>
      <c r="B8" s="198">
        <v>34506933.58</v>
      </c>
      <c r="C8" s="201" t="s">
        <v>149</v>
      </c>
      <c r="D8" s="108">
        <v>20804675.98</v>
      </c>
    </row>
    <row r="9" ht="22.5" customHeight="1" spans="1:4">
      <c r="A9" s="200" t="s">
        <v>150</v>
      </c>
      <c r="B9" s="202"/>
      <c r="C9" s="201" t="s">
        <v>151</v>
      </c>
      <c r="D9" s="108"/>
    </row>
    <row r="10" ht="22.5" customHeight="1" spans="1:4">
      <c r="A10" s="200" t="s">
        <v>152</v>
      </c>
      <c r="B10" s="202"/>
      <c r="C10" s="201" t="s">
        <v>153</v>
      </c>
      <c r="D10" s="108"/>
    </row>
    <row r="11" ht="22.5" customHeight="1" spans="1:4">
      <c r="A11" s="203" t="s">
        <v>154</v>
      </c>
      <c r="B11" s="153"/>
      <c r="C11" s="201" t="s">
        <v>155</v>
      </c>
      <c r="D11" s="108"/>
    </row>
    <row r="12" ht="22.5" customHeight="1" spans="1:4">
      <c r="A12" s="200" t="s">
        <v>148</v>
      </c>
      <c r="B12" s="153"/>
      <c r="C12" s="201" t="s">
        <v>156</v>
      </c>
      <c r="D12" s="108"/>
    </row>
    <row r="13" ht="22.5" customHeight="1" spans="1:4">
      <c r="A13" s="200" t="s">
        <v>150</v>
      </c>
      <c r="B13" s="153"/>
      <c r="C13" s="201" t="s">
        <v>157</v>
      </c>
      <c r="D13" s="108"/>
    </row>
    <row r="14" ht="22.5" customHeight="1" spans="1:4">
      <c r="A14" s="200" t="s">
        <v>152</v>
      </c>
      <c r="B14" s="153"/>
      <c r="C14" s="201" t="s">
        <v>158</v>
      </c>
      <c r="D14" s="108">
        <v>1979522.21</v>
      </c>
    </row>
    <row r="15" ht="22.5" customHeight="1" spans="1:4">
      <c r="A15" s="200"/>
      <c r="B15" s="200"/>
      <c r="C15" s="201" t="s">
        <v>159</v>
      </c>
      <c r="D15" s="108">
        <v>2777587.97</v>
      </c>
    </row>
    <row r="16" ht="22.5" customHeight="1" spans="1:4">
      <c r="A16" s="200"/>
      <c r="B16" s="204"/>
      <c r="C16" s="201" t="s">
        <v>160</v>
      </c>
      <c r="D16" s="108">
        <v>2135562.22</v>
      </c>
    </row>
    <row r="17" ht="22.5" customHeight="1" spans="1:4">
      <c r="A17" s="205"/>
      <c r="B17" s="197"/>
      <c r="C17" s="201" t="s">
        <v>161</v>
      </c>
      <c r="D17" s="108">
        <v>350000</v>
      </c>
    </row>
    <row r="18" ht="22.5" customHeight="1" spans="1:4">
      <c r="A18" s="205"/>
      <c r="B18" s="197"/>
      <c r="C18" s="201" t="s">
        <v>162</v>
      </c>
      <c r="D18" s="108"/>
    </row>
    <row r="19" ht="22.5" customHeight="1" spans="1:4">
      <c r="A19" s="142"/>
      <c r="B19" s="142"/>
      <c r="C19" s="201" t="s">
        <v>163</v>
      </c>
      <c r="D19" s="108">
        <v>4368611.02</v>
      </c>
    </row>
    <row r="20" ht="22.5" customHeight="1" spans="1:4">
      <c r="A20" s="142"/>
      <c r="B20" s="142"/>
      <c r="C20" s="201" t="s">
        <v>164</v>
      </c>
      <c r="D20" s="108"/>
    </row>
    <row r="21" ht="22.5" customHeight="1" spans="1:4">
      <c r="A21" s="142"/>
      <c r="B21" s="142"/>
      <c r="C21" s="201" t="s">
        <v>165</v>
      </c>
      <c r="D21" s="108"/>
    </row>
    <row r="22" ht="22.5" customHeight="1" spans="1:4">
      <c r="A22" s="142"/>
      <c r="B22" s="142"/>
      <c r="C22" s="201" t="s">
        <v>166</v>
      </c>
      <c r="D22" s="108"/>
    </row>
    <row r="23" ht="22.5" customHeight="1" spans="1:4">
      <c r="A23" s="142"/>
      <c r="B23" s="142"/>
      <c r="C23" s="201" t="s">
        <v>167</v>
      </c>
      <c r="D23" s="108"/>
    </row>
    <row r="24" ht="22.5" customHeight="1" spans="1:4">
      <c r="A24" s="142"/>
      <c r="B24" s="142"/>
      <c r="C24" s="201" t="s">
        <v>168</v>
      </c>
      <c r="D24" s="108"/>
    </row>
    <row r="25" ht="22.5" customHeight="1" spans="1:4">
      <c r="A25" s="142"/>
      <c r="B25" s="142"/>
      <c r="C25" s="201" t="s">
        <v>169</v>
      </c>
      <c r="D25" s="108"/>
    </row>
    <row r="26" ht="22.5" customHeight="1" spans="1:4">
      <c r="A26" s="142"/>
      <c r="B26" s="142"/>
      <c r="C26" s="201" t="s">
        <v>170</v>
      </c>
      <c r="D26" s="108">
        <v>2090974.18</v>
      </c>
    </row>
    <row r="27" ht="22.5" customHeight="1" spans="1:4">
      <c r="A27" s="142"/>
      <c r="B27" s="142"/>
      <c r="C27" s="201" t="s">
        <v>171</v>
      </c>
      <c r="D27" s="108"/>
    </row>
    <row r="28" ht="22.5" customHeight="1" spans="1:4">
      <c r="A28" s="142"/>
      <c r="B28" s="142"/>
      <c r="C28" s="201" t="s">
        <v>172</v>
      </c>
      <c r="D28" s="108"/>
    </row>
    <row r="29" ht="22.5" customHeight="1" spans="1:4">
      <c r="A29" s="142"/>
      <c r="B29" s="142"/>
      <c r="C29" s="201" t="s">
        <v>173</v>
      </c>
      <c r="D29" s="108"/>
    </row>
    <row r="30" ht="22.5" customHeight="1" spans="1:4">
      <c r="A30" s="142"/>
      <c r="B30" s="142"/>
      <c r="C30" s="201" t="s">
        <v>174</v>
      </c>
      <c r="D30" s="108"/>
    </row>
    <row r="31" ht="22.5" customHeight="1" spans="1:4">
      <c r="A31" s="206"/>
      <c r="B31" s="197"/>
      <c r="C31" s="201" t="s">
        <v>175</v>
      </c>
      <c r="D31" s="108"/>
    </row>
    <row r="32" ht="22.5" customHeight="1" spans="1:4">
      <c r="A32" s="206"/>
      <c r="B32" s="197"/>
      <c r="C32" s="201" t="s">
        <v>176</v>
      </c>
      <c r="D32" s="108"/>
    </row>
    <row r="33" ht="22.5" customHeight="1" spans="1:4">
      <c r="A33" s="206"/>
      <c r="B33" s="197"/>
      <c r="C33" s="201" t="s">
        <v>177</v>
      </c>
      <c r="D33" s="108"/>
    </row>
    <row r="34" ht="22.5" customHeight="1" spans="1:4">
      <c r="A34" s="206"/>
      <c r="B34" s="197"/>
      <c r="C34" s="201" t="s">
        <v>178</v>
      </c>
      <c r="D34" s="108"/>
    </row>
    <row r="35" ht="22.5" customHeight="1" spans="1:4">
      <c r="A35" s="206"/>
      <c r="B35" s="197"/>
      <c r="C35" s="205" t="s">
        <v>179</v>
      </c>
      <c r="D35" s="197"/>
    </row>
    <row r="36" ht="22.5" customHeight="1" spans="1:4">
      <c r="A36" s="207" t="s">
        <v>180</v>
      </c>
      <c r="B36" s="208">
        <v>34506933.58</v>
      </c>
      <c r="C36" s="206" t="s">
        <v>52</v>
      </c>
      <c r="D36" s="208">
        <v>34506933.58</v>
      </c>
    </row>
  </sheetData>
  <mergeCells count="8">
    <mergeCell ref="A2:D2"/>
    <mergeCell ref="A3:B3"/>
    <mergeCell ref="A4:B4"/>
    <mergeCell ref="C4:D4"/>
    <mergeCell ref="A5:A6"/>
    <mergeCell ref="B5:B6"/>
    <mergeCell ref="C5:C6"/>
    <mergeCell ref="D5:D6"/>
  </mergeCells>
  <printOptions horizontalCentered="1"/>
  <pageMargins left="0.39" right="0.39" top="0.51" bottom="0.51" header="0.31" footer="0.31"/>
  <pageSetup paperSize="9" scale="7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50"/>
  <sheetViews>
    <sheetView showZeros="0" topLeftCell="A42" workbookViewId="0">
      <selection activeCell="A51" sqref="$A51:$XFD54"/>
    </sheetView>
  </sheetViews>
  <sheetFormatPr defaultColWidth="10.7083333333333" defaultRowHeight="14.25" customHeight="1" outlineLevelCol="6"/>
  <cols>
    <col min="1" max="1" width="23.575" customWidth="1"/>
    <col min="2" max="2" width="51.2833333333333" customWidth="1"/>
    <col min="3" max="3" width="28.2833333333333" customWidth="1"/>
    <col min="4" max="4" width="23.85" customWidth="1"/>
    <col min="5" max="7" width="28.2833333333333" customWidth="1"/>
  </cols>
  <sheetData>
    <row r="1" customHeight="1" spans="1:7">
      <c r="D1" s="145"/>
      <c r="F1" s="63"/>
      <c r="G1" s="38" t="s">
        <v>181</v>
      </c>
    </row>
    <row r="2" ht="39" customHeight="1" spans="1:7">
      <c r="A2" s="4" t="s">
        <v>182</v>
      </c>
      <c r="B2" s="125"/>
      <c r="C2" s="125"/>
      <c r="D2" s="125"/>
      <c r="E2" s="125"/>
      <c r="F2" s="125"/>
      <c r="G2" s="125"/>
    </row>
    <row r="3" ht="18" customHeight="1" spans="1:7">
      <c r="A3" s="5" t="str">
        <f>"单位名称："&amp;"奔子栏镇"</f>
        <v>单位名称：奔子栏镇</v>
      </c>
      <c r="B3" s="183"/>
      <c r="C3" s="172"/>
      <c r="D3" s="172"/>
      <c r="E3" s="172"/>
      <c r="F3" s="121"/>
      <c r="G3" s="112" t="s">
        <v>2</v>
      </c>
    </row>
    <row r="4" ht="20.25" customHeight="1" spans="1:7">
      <c r="A4" s="184" t="s">
        <v>183</v>
      </c>
      <c r="B4" s="185"/>
      <c r="C4" s="126" t="s">
        <v>57</v>
      </c>
      <c r="D4" s="160" t="s">
        <v>77</v>
      </c>
      <c r="E4" s="12"/>
      <c r="F4" s="13"/>
      <c r="G4" s="147" t="s">
        <v>78</v>
      </c>
    </row>
    <row r="5" ht="20.25" customHeight="1" spans="1:7">
      <c r="A5" s="186" t="s">
        <v>75</v>
      </c>
      <c r="B5" s="186" t="s">
        <v>76</v>
      </c>
      <c r="C5" s="31"/>
      <c r="D5" s="187" t="s">
        <v>59</v>
      </c>
      <c r="E5" s="187" t="s">
        <v>184</v>
      </c>
      <c r="F5" s="187" t="s">
        <v>185</v>
      </c>
      <c r="G5" s="116"/>
    </row>
    <row r="6" ht="19.5" customHeight="1" spans="1:7">
      <c r="A6" s="186" t="s">
        <v>186</v>
      </c>
      <c r="B6" s="186" t="s">
        <v>187</v>
      </c>
      <c r="C6" s="186" t="s">
        <v>188</v>
      </c>
      <c r="D6" s="187">
        <v>4</v>
      </c>
      <c r="E6" s="188" t="s">
        <v>189</v>
      </c>
      <c r="F6" s="188" t="s">
        <v>190</v>
      </c>
      <c r="G6" s="186" t="s">
        <v>191</v>
      </c>
    </row>
    <row r="7" ht="22.5" customHeight="1" spans="1:7">
      <c r="A7" s="140" t="s">
        <v>86</v>
      </c>
      <c r="B7" s="140" t="s">
        <v>87</v>
      </c>
      <c r="C7" s="189">
        <v>20804675.98</v>
      </c>
      <c r="D7" s="189">
        <v>18361895.98</v>
      </c>
      <c r="E7" s="189">
        <v>16118040.06</v>
      </c>
      <c r="F7" s="189">
        <v>2243855.92</v>
      </c>
      <c r="G7" s="189">
        <v>2442780</v>
      </c>
    </row>
    <row r="8" ht="22.5" customHeight="1" spans="1:7">
      <c r="A8" s="190" t="s">
        <v>88</v>
      </c>
      <c r="B8" s="190" t="s">
        <v>192</v>
      </c>
      <c r="C8" s="189">
        <v>818369.34</v>
      </c>
      <c r="D8" s="189">
        <v>721049.34</v>
      </c>
      <c r="E8" s="189">
        <v>682158.4</v>
      </c>
      <c r="F8" s="189">
        <v>38890.94</v>
      </c>
      <c r="G8" s="189">
        <v>97320</v>
      </c>
    </row>
    <row r="9" ht="22.5" customHeight="1" spans="1:7">
      <c r="A9" s="191" t="s">
        <v>89</v>
      </c>
      <c r="B9" s="191" t="s">
        <v>193</v>
      </c>
      <c r="C9" s="189">
        <v>769869.34</v>
      </c>
      <c r="D9" s="189">
        <v>721049.34</v>
      </c>
      <c r="E9" s="189">
        <v>682158.4</v>
      </c>
      <c r="F9" s="189">
        <v>38890.94</v>
      </c>
      <c r="G9" s="189">
        <v>48820</v>
      </c>
    </row>
    <row r="10" ht="22.5" customHeight="1" spans="1:7">
      <c r="A10" s="191" t="s">
        <v>90</v>
      </c>
      <c r="B10" s="191" t="s">
        <v>194</v>
      </c>
      <c r="C10" s="189">
        <v>20000</v>
      </c>
      <c r="D10" s="189"/>
      <c r="E10" s="189"/>
      <c r="F10" s="189"/>
      <c r="G10" s="189">
        <v>20000</v>
      </c>
    </row>
    <row r="11" ht="22.5" customHeight="1" spans="1:7">
      <c r="A11" s="191" t="s">
        <v>91</v>
      </c>
      <c r="B11" s="191" t="s">
        <v>195</v>
      </c>
      <c r="C11" s="189">
        <v>28500</v>
      </c>
      <c r="D11" s="189"/>
      <c r="E11" s="189"/>
      <c r="F11" s="189"/>
      <c r="G11" s="189">
        <v>28500</v>
      </c>
    </row>
    <row r="12" ht="22.5" customHeight="1" spans="1:7">
      <c r="A12" s="190" t="s">
        <v>92</v>
      </c>
      <c r="B12" s="190" t="s">
        <v>196</v>
      </c>
      <c r="C12" s="189">
        <v>18170475.7</v>
      </c>
      <c r="D12" s="189">
        <v>15832057.7</v>
      </c>
      <c r="E12" s="189">
        <v>13767028.13</v>
      </c>
      <c r="F12" s="189">
        <v>2065029.57</v>
      </c>
      <c r="G12" s="189">
        <v>2338418</v>
      </c>
    </row>
    <row r="13" ht="22.5" customHeight="1" spans="1:7">
      <c r="A13" s="191" t="s">
        <v>93</v>
      </c>
      <c r="B13" s="191" t="s">
        <v>193</v>
      </c>
      <c r="C13" s="189">
        <v>17247917.7</v>
      </c>
      <c r="D13" s="189">
        <v>15832057.7</v>
      </c>
      <c r="E13" s="189">
        <v>13767028.13</v>
      </c>
      <c r="F13" s="189">
        <v>2065029.57</v>
      </c>
      <c r="G13" s="189">
        <v>1415860</v>
      </c>
    </row>
    <row r="14" ht="22.5" customHeight="1" spans="1:7">
      <c r="A14" s="191" t="s">
        <v>94</v>
      </c>
      <c r="B14" s="191" t="s">
        <v>194</v>
      </c>
      <c r="C14" s="189">
        <v>922558</v>
      </c>
      <c r="D14" s="189"/>
      <c r="E14" s="189"/>
      <c r="F14" s="189"/>
      <c r="G14" s="189">
        <v>922558</v>
      </c>
    </row>
    <row r="15" ht="22.5" customHeight="1" spans="1:7">
      <c r="A15" s="190" t="s">
        <v>95</v>
      </c>
      <c r="B15" s="190" t="s">
        <v>197</v>
      </c>
      <c r="C15" s="189">
        <v>417287.03</v>
      </c>
      <c r="D15" s="189">
        <v>410245.03</v>
      </c>
      <c r="E15" s="189">
        <v>391038.93</v>
      </c>
      <c r="F15" s="189">
        <v>19206.1</v>
      </c>
      <c r="G15" s="189">
        <v>7042</v>
      </c>
    </row>
    <row r="16" ht="22.5" customHeight="1" spans="1:7">
      <c r="A16" s="191" t="s">
        <v>96</v>
      </c>
      <c r="B16" s="191" t="s">
        <v>193</v>
      </c>
      <c r="C16" s="189">
        <v>417287.03</v>
      </c>
      <c r="D16" s="189">
        <v>410245.03</v>
      </c>
      <c r="E16" s="189">
        <v>391038.93</v>
      </c>
      <c r="F16" s="189">
        <v>19206.1</v>
      </c>
      <c r="G16" s="189">
        <v>7042</v>
      </c>
    </row>
    <row r="17" ht="22.5" customHeight="1" spans="1:7">
      <c r="A17" s="190" t="s">
        <v>97</v>
      </c>
      <c r="B17" s="190" t="s">
        <v>198</v>
      </c>
      <c r="C17" s="189">
        <v>1398543.91</v>
      </c>
      <c r="D17" s="189">
        <v>1398543.91</v>
      </c>
      <c r="E17" s="189">
        <v>1277814.6</v>
      </c>
      <c r="F17" s="189">
        <v>120729.31</v>
      </c>
      <c r="G17" s="189"/>
    </row>
    <row r="18" ht="22.5" customHeight="1" spans="1:7">
      <c r="A18" s="191" t="s">
        <v>98</v>
      </c>
      <c r="B18" s="191" t="s">
        <v>193</v>
      </c>
      <c r="C18" s="189">
        <v>1398543.91</v>
      </c>
      <c r="D18" s="189">
        <v>1398543.91</v>
      </c>
      <c r="E18" s="189">
        <v>1277814.6</v>
      </c>
      <c r="F18" s="189">
        <v>120729.31</v>
      </c>
      <c r="G18" s="189"/>
    </row>
    <row r="19" ht="22.5" customHeight="1" spans="1:7">
      <c r="A19" s="140" t="s">
        <v>99</v>
      </c>
      <c r="B19" s="140" t="s">
        <v>100</v>
      </c>
      <c r="C19" s="189">
        <v>1979522.21</v>
      </c>
      <c r="D19" s="189">
        <v>1979522.21</v>
      </c>
      <c r="E19" s="189">
        <v>1918090.66</v>
      </c>
      <c r="F19" s="189">
        <v>61431.55</v>
      </c>
      <c r="G19" s="189"/>
    </row>
    <row r="20" ht="22.5" customHeight="1" spans="1:7">
      <c r="A20" s="190" t="s">
        <v>101</v>
      </c>
      <c r="B20" s="190" t="s">
        <v>199</v>
      </c>
      <c r="C20" s="189">
        <v>1979522.21</v>
      </c>
      <c r="D20" s="189">
        <v>1979522.21</v>
      </c>
      <c r="E20" s="189">
        <v>1918090.66</v>
      </c>
      <c r="F20" s="189">
        <v>61431.55</v>
      </c>
      <c r="G20" s="189"/>
    </row>
    <row r="21" ht="22.5" customHeight="1" spans="1:7">
      <c r="A21" s="191" t="s">
        <v>102</v>
      </c>
      <c r="B21" s="191" t="s">
        <v>200</v>
      </c>
      <c r="C21" s="189">
        <v>1979522.21</v>
      </c>
      <c r="D21" s="189">
        <v>1979522.21</v>
      </c>
      <c r="E21" s="189">
        <v>1918090.66</v>
      </c>
      <c r="F21" s="189">
        <v>61431.55</v>
      </c>
      <c r="G21" s="189"/>
    </row>
    <row r="22" ht="22.5" customHeight="1" spans="1:7">
      <c r="A22" s="140" t="s">
        <v>103</v>
      </c>
      <c r="B22" s="140" t="s">
        <v>104</v>
      </c>
      <c r="C22" s="189">
        <v>2777587.97</v>
      </c>
      <c r="D22" s="189">
        <v>2664144.77</v>
      </c>
      <c r="E22" s="189">
        <v>2664144.77</v>
      </c>
      <c r="F22" s="189"/>
      <c r="G22" s="189">
        <v>113443.2</v>
      </c>
    </row>
    <row r="23" ht="22.5" customHeight="1" spans="1:7">
      <c r="A23" s="190" t="s">
        <v>105</v>
      </c>
      <c r="B23" s="190" t="s">
        <v>201</v>
      </c>
      <c r="C23" s="189">
        <v>2622144.77</v>
      </c>
      <c r="D23" s="189">
        <v>2622144.77</v>
      </c>
      <c r="E23" s="189">
        <v>2622144.77</v>
      </c>
      <c r="F23" s="189"/>
      <c r="G23" s="189"/>
    </row>
    <row r="24" ht="22.5" customHeight="1" spans="1:7">
      <c r="A24" s="191" t="s">
        <v>106</v>
      </c>
      <c r="B24" s="191" t="s">
        <v>202</v>
      </c>
      <c r="C24" s="189">
        <v>2622144.77</v>
      </c>
      <c r="D24" s="189">
        <v>2622144.77</v>
      </c>
      <c r="E24" s="189">
        <v>2622144.77</v>
      </c>
      <c r="F24" s="189"/>
      <c r="G24" s="189"/>
    </row>
    <row r="25" ht="22.5" customHeight="1" spans="1:7">
      <c r="A25" s="190" t="s">
        <v>108</v>
      </c>
      <c r="B25" s="190" t="s">
        <v>203</v>
      </c>
      <c r="C25" s="189">
        <v>113443.2</v>
      </c>
      <c r="D25" s="189"/>
      <c r="E25" s="189"/>
      <c r="F25" s="189"/>
      <c r="G25" s="189">
        <v>113443.2</v>
      </c>
    </row>
    <row r="26" ht="22.5" customHeight="1" spans="1:7">
      <c r="A26" s="191" t="s">
        <v>109</v>
      </c>
      <c r="B26" s="191" t="s">
        <v>204</v>
      </c>
      <c r="C26" s="189">
        <v>113443.2</v>
      </c>
      <c r="D26" s="189"/>
      <c r="E26" s="189"/>
      <c r="F26" s="189"/>
      <c r="G26" s="189">
        <v>113443.2</v>
      </c>
    </row>
    <row r="27" ht="22.5" customHeight="1" spans="1:7">
      <c r="A27" s="190" t="s">
        <v>110</v>
      </c>
      <c r="B27" s="190" t="s">
        <v>205</v>
      </c>
      <c r="C27" s="189">
        <v>42000</v>
      </c>
      <c r="D27" s="189">
        <v>42000</v>
      </c>
      <c r="E27" s="189">
        <v>42000</v>
      </c>
      <c r="F27" s="189"/>
      <c r="G27" s="189"/>
    </row>
    <row r="28" ht="22.5" customHeight="1" spans="1:7">
      <c r="A28" s="191" t="s">
        <v>111</v>
      </c>
      <c r="B28" s="191" t="s">
        <v>206</v>
      </c>
      <c r="C28" s="189">
        <v>42000</v>
      </c>
      <c r="D28" s="189">
        <v>42000</v>
      </c>
      <c r="E28" s="189">
        <v>42000</v>
      </c>
      <c r="F28" s="189"/>
      <c r="G28" s="189"/>
    </row>
    <row r="29" ht="22.5" customHeight="1" spans="1:7">
      <c r="A29" s="140" t="s">
        <v>112</v>
      </c>
      <c r="B29" s="140" t="s">
        <v>113</v>
      </c>
      <c r="C29" s="189">
        <v>2135562.22</v>
      </c>
      <c r="D29" s="189">
        <v>2135562.22</v>
      </c>
      <c r="E29" s="189">
        <v>2135562.22</v>
      </c>
      <c r="F29" s="189"/>
      <c r="G29" s="189"/>
    </row>
    <row r="30" ht="22.5" customHeight="1" spans="1:7">
      <c r="A30" s="190" t="s">
        <v>114</v>
      </c>
      <c r="B30" s="190" t="s">
        <v>207</v>
      </c>
      <c r="C30" s="189">
        <v>2135562.22</v>
      </c>
      <c r="D30" s="189">
        <v>2135562.22</v>
      </c>
      <c r="E30" s="189">
        <v>2135562.22</v>
      </c>
      <c r="F30" s="189"/>
      <c r="G30" s="189"/>
    </row>
    <row r="31" ht="22.5" customHeight="1" spans="1:7">
      <c r="A31" s="191" t="s">
        <v>115</v>
      </c>
      <c r="B31" s="191" t="s">
        <v>208</v>
      </c>
      <c r="C31" s="189">
        <v>647032.86</v>
      </c>
      <c r="D31" s="189">
        <v>647032.86</v>
      </c>
      <c r="E31" s="189">
        <v>647032.86</v>
      </c>
      <c r="F31" s="189"/>
      <c r="G31" s="189"/>
    </row>
    <row r="32" ht="22.5" customHeight="1" spans="1:7">
      <c r="A32" s="191" t="s">
        <v>116</v>
      </c>
      <c r="B32" s="191" t="s">
        <v>209</v>
      </c>
      <c r="C32" s="189">
        <v>561475.8</v>
      </c>
      <c r="D32" s="189">
        <v>561475.8</v>
      </c>
      <c r="E32" s="189">
        <v>561475.8</v>
      </c>
      <c r="F32" s="189"/>
      <c r="G32" s="189"/>
    </row>
    <row r="33" ht="22.5" customHeight="1" spans="1:7">
      <c r="A33" s="191" t="s">
        <v>117</v>
      </c>
      <c r="B33" s="191" t="s">
        <v>210</v>
      </c>
      <c r="C33" s="189">
        <v>860604.75</v>
      </c>
      <c r="D33" s="189">
        <v>860604.75</v>
      </c>
      <c r="E33" s="189">
        <v>860604.75</v>
      </c>
      <c r="F33" s="189"/>
      <c r="G33" s="189"/>
    </row>
    <row r="34" ht="22.5" customHeight="1" spans="1:7">
      <c r="A34" s="191" t="s">
        <v>118</v>
      </c>
      <c r="B34" s="191" t="s">
        <v>211</v>
      </c>
      <c r="C34" s="189">
        <v>66448.81</v>
      </c>
      <c r="D34" s="189">
        <v>66448.81</v>
      </c>
      <c r="E34" s="189">
        <v>66448.81</v>
      </c>
      <c r="F34" s="189"/>
      <c r="G34" s="189"/>
    </row>
    <row r="35" ht="22.5" customHeight="1" spans="1:7">
      <c r="A35" s="140" t="s">
        <v>119</v>
      </c>
      <c r="B35" s="140" t="s">
        <v>120</v>
      </c>
      <c r="C35" s="189">
        <v>350000</v>
      </c>
      <c r="D35" s="189"/>
      <c r="E35" s="189"/>
      <c r="F35" s="189"/>
      <c r="G35" s="189">
        <v>350000</v>
      </c>
    </row>
    <row r="36" ht="22.5" customHeight="1" spans="1:7">
      <c r="A36" s="190" t="s">
        <v>121</v>
      </c>
      <c r="B36" s="190" t="s">
        <v>212</v>
      </c>
      <c r="C36" s="189">
        <v>350000</v>
      </c>
      <c r="D36" s="189"/>
      <c r="E36" s="189"/>
      <c r="F36" s="189"/>
      <c r="G36" s="189">
        <v>350000</v>
      </c>
    </row>
    <row r="37" ht="22.5" customHeight="1" spans="1:7">
      <c r="A37" s="191" t="s">
        <v>122</v>
      </c>
      <c r="B37" s="191" t="s">
        <v>193</v>
      </c>
      <c r="C37" s="189">
        <v>350000</v>
      </c>
      <c r="D37" s="189"/>
      <c r="E37" s="189"/>
      <c r="F37" s="189"/>
      <c r="G37" s="189">
        <v>350000</v>
      </c>
    </row>
    <row r="38" ht="22.5" customHeight="1" spans="1:7">
      <c r="A38" s="140" t="s">
        <v>127</v>
      </c>
      <c r="B38" s="140" t="s">
        <v>128</v>
      </c>
      <c r="C38" s="189">
        <v>4368611.02</v>
      </c>
      <c r="D38" s="189">
        <v>4368611.02</v>
      </c>
      <c r="E38" s="189">
        <v>4225458.89</v>
      </c>
      <c r="F38" s="189">
        <v>143152.13</v>
      </c>
      <c r="G38" s="189"/>
    </row>
    <row r="39" ht="22.5" customHeight="1" spans="1:7">
      <c r="A39" s="190" t="s">
        <v>129</v>
      </c>
      <c r="B39" s="190" t="s">
        <v>213</v>
      </c>
      <c r="C39" s="189">
        <v>2635330.49</v>
      </c>
      <c r="D39" s="189">
        <v>2635330.49</v>
      </c>
      <c r="E39" s="189">
        <v>2564601.05</v>
      </c>
      <c r="F39" s="189">
        <v>70729.44</v>
      </c>
      <c r="G39" s="189"/>
    </row>
    <row r="40" ht="22.5" customHeight="1" spans="1:7">
      <c r="A40" s="191" t="s">
        <v>130</v>
      </c>
      <c r="B40" s="191" t="s">
        <v>214</v>
      </c>
      <c r="C40" s="189">
        <v>2635330.49</v>
      </c>
      <c r="D40" s="189">
        <v>2635330.49</v>
      </c>
      <c r="E40" s="189">
        <v>2564601.05</v>
      </c>
      <c r="F40" s="189">
        <v>70729.44</v>
      </c>
      <c r="G40" s="189"/>
    </row>
    <row r="41" ht="22.5" customHeight="1" spans="1:7">
      <c r="A41" s="190" t="s">
        <v>132</v>
      </c>
      <c r="B41" s="190" t="s">
        <v>215</v>
      </c>
      <c r="C41" s="189">
        <v>1033049.62</v>
      </c>
      <c r="D41" s="189">
        <v>1033049.62</v>
      </c>
      <c r="E41" s="189">
        <v>990631.83</v>
      </c>
      <c r="F41" s="189">
        <v>42417.79</v>
      </c>
      <c r="G41" s="189"/>
    </row>
    <row r="42" ht="22.5" customHeight="1" spans="1:7">
      <c r="A42" s="191" t="s">
        <v>133</v>
      </c>
      <c r="B42" s="191" t="s">
        <v>216</v>
      </c>
      <c r="C42" s="189">
        <v>1033049.62</v>
      </c>
      <c r="D42" s="189">
        <v>1033049.62</v>
      </c>
      <c r="E42" s="189">
        <v>990631.83</v>
      </c>
      <c r="F42" s="189">
        <v>42417.79</v>
      </c>
      <c r="G42" s="189"/>
    </row>
    <row r="43" ht="22.5" customHeight="1" spans="1:7">
      <c r="A43" s="190" t="s">
        <v>134</v>
      </c>
      <c r="B43" s="190" t="s">
        <v>217</v>
      </c>
      <c r="C43" s="189">
        <v>679230.91</v>
      </c>
      <c r="D43" s="189">
        <v>679230.91</v>
      </c>
      <c r="E43" s="189">
        <v>649226.01</v>
      </c>
      <c r="F43" s="189">
        <v>30004.9</v>
      </c>
      <c r="G43" s="189"/>
    </row>
    <row r="44" ht="22.5" customHeight="1" spans="1:7">
      <c r="A44" s="191" t="s">
        <v>135</v>
      </c>
      <c r="B44" s="191" t="s">
        <v>218</v>
      </c>
      <c r="C44" s="189">
        <v>679230.91</v>
      </c>
      <c r="D44" s="189">
        <v>679230.91</v>
      </c>
      <c r="E44" s="189">
        <v>649226.01</v>
      </c>
      <c r="F44" s="189">
        <v>30004.9</v>
      </c>
      <c r="G44" s="189"/>
    </row>
    <row r="45" ht="22.5" customHeight="1" spans="1:7">
      <c r="A45" s="190" t="s">
        <v>136</v>
      </c>
      <c r="B45" s="190" t="s">
        <v>219</v>
      </c>
      <c r="C45" s="189">
        <v>21000</v>
      </c>
      <c r="D45" s="189">
        <v>21000</v>
      </c>
      <c r="E45" s="189">
        <v>21000</v>
      </c>
      <c r="F45" s="189"/>
      <c r="G45" s="189"/>
    </row>
    <row r="46" ht="22.5" customHeight="1" spans="1:7">
      <c r="A46" s="191" t="s">
        <v>137</v>
      </c>
      <c r="B46" s="191" t="s">
        <v>220</v>
      </c>
      <c r="C46" s="189">
        <v>21000</v>
      </c>
      <c r="D46" s="189">
        <v>21000</v>
      </c>
      <c r="E46" s="189">
        <v>21000</v>
      </c>
      <c r="F46" s="189"/>
      <c r="G46" s="189"/>
    </row>
    <row r="47" ht="22.5" customHeight="1" spans="1:7">
      <c r="A47" s="140" t="s">
        <v>138</v>
      </c>
      <c r="B47" s="140" t="s">
        <v>139</v>
      </c>
      <c r="C47" s="189">
        <v>2090974.18</v>
      </c>
      <c r="D47" s="189">
        <v>2090974.18</v>
      </c>
      <c r="E47" s="189">
        <v>2090974.18</v>
      </c>
      <c r="F47" s="189"/>
      <c r="G47" s="189"/>
    </row>
    <row r="48" ht="22.5" customHeight="1" spans="1:7">
      <c r="A48" s="190" t="s">
        <v>140</v>
      </c>
      <c r="B48" s="190" t="s">
        <v>221</v>
      </c>
      <c r="C48" s="189">
        <v>2090974.18</v>
      </c>
      <c r="D48" s="189">
        <v>2090974.18</v>
      </c>
      <c r="E48" s="189">
        <v>2090974.18</v>
      </c>
      <c r="F48" s="189"/>
      <c r="G48" s="189"/>
    </row>
    <row r="49" ht="22.5" customHeight="1" spans="1:7">
      <c r="A49" s="191" t="s">
        <v>141</v>
      </c>
      <c r="B49" s="191" t="s">
        <v>222</v>
      </c>
      <c r="C49" s="189">
        <v>2090974.18</v>
      </c>
      <c r="D49" s="189">
        <v>2090974.18</v>
      </c>
      <c r="E49" s="189">
        <v>2090974.18</v>
      </c>
      <c r="F49" s="189"/>
      <c r="G49" s="189"/>
    </row>
    <row r="50" ht="22.5" customHeight="1" spans="1:7">
      <c r="A50" s="192" t="s">
        <v>142</v>
      </c>
      <c r="B50" s="193" t="s">
        <v>142</v>
      </c>
      <c r="C50" s="194">
        <v>34506933.58</v>
      </c>
      <c r="D50" s="189">
        <v>31600710.38</v>
      </c>
      <c r="E50" s="194">
        <v>29152270.78</v>
      </c>
      <c r="F50" s="194">
        <v>2448439.6</v>
      </c>
      <c r="G50" s="194">
        <v>2906223.2</v>
      </c>
    </row>
  </sheetData>
  <mergeCells count="7">
    <mergeCell ref="A2:G2"/>
    <mergeCell ref="A3:E3"/>
    <mergeCell ref="A4:B4"/>
    <mergeCell ref="D4:F4"/>
    <mergeCell ref="A50:B50"/>
    <mergeCell ref="C4:C5"/>
    <mergeCell ref="G4:G5"/>
  </mergeCells>
  <printOptions horizontalCentered="1"/>
  <pageMargins left="0.39" right="0.39" top="0.58" bottom="0.58" header="0.5" footer="0.5"/>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showZeros="0" workbookViewId="0">
      <selection activeCell="A8" sqref="$A8:$XFD22"/>
    </sheetView>
  </sheetViews>
  <sheetFormatPr defaultColWidth="10.7083333333333" defaultRowHeight="14.25" customHeight="1" outlineLevelRow="6" outlineLevelCol="5"/>
  <cols>
    <col min="1" max="2" width="32" customWidth="1"/>
    <col min="3" max="6" width="30.1416666666667" customWidth="1"/>
  </cols>
  <sheetData>
    <row r="1" customHeight="1" spans="1:6">
      <c r="A1" s="167"/>
      <c r="B1" s="167"/>
      <c r="C1" s="83"/>
      <c r="D1" s="168"/>
      <c r="F1" s="169" t="s">
        <v>223</v>
      </c>
    </row>
    <row r="2" ht="36.75" customHeight="1" spans="1:6">
      <c r="A2" s="170" t="s">
        <v>224</v>
      </c>
      <c r="B2" s="171"/>
      <c r="C2" s="171"/>
      <c r="D2" s="171"/>
      <c r="E2" s="171"/>
      <c r="F2" s="171"/>
    </row>
    <row r="3" ht="18.75" customHeight="1" spans="1:6">
      <c r="A3" s="5" t="str">
        <f>"单位名称："&amp;"奔子栏镇"</f>
        <v>单位名称：奔子栏镇</v>
      </c>
      <c r="B3" s="167"/>
      <c r="C3" s="83"/>
      <c r="D3" s="172"/>
      <c r="F3" s="169" t="s">
        <v>225</v>
      </c>
    </row>
    <row r="4" ht="19.5" customHeight="1" spans="1:6">
      <c r="A4" s="173" t="s">
        <v>226</v>
      </c>
      <c r="B4" s="174" t="s">
        <v>227</v>
      </c>
      <c r="C4" s="75" t="s">
        <v>228</v>
      </c>
      <c r="D4" s="175"/>
      <c r="E4" s="176"/>
      <c r="F4" s="174" t="s">
        <v>229</v>
      </c>
    </row>
    <row r="5" ht="19.5" customHeight="1" spans="1:6">
      <c r="A5" s="177"/>
      <c r="B5" s="178"/>
      <c r="C5" s="74" t="s">
        <v>59</v>
      </c>
      <c r="D5" s="74" t="s">
        <v>230</v>
      </c>
      <c r="E5" s="74" t="s">
        <v>231</v>
      </c>
      <c r="F5" s="178"/>
    </row>
    <row r="6" ht="18.75" customHeight="1" spans="1:6">
      <c r="A6" s="179">
        <v>1</v>
      </c>
      <c r="B6" s="179">
        <v>2</v>
      </c>
      <c r="C6" s="180">
        <v>3</v>
      </c>
      <c r="D6" s="179">
        <v>4</v>
      </c>
      <c r="E6" s="179">
        <v>5</v>
      </c>
      <c r="F6" s="179">
        <v>6</v>
      </c>
    </row>
    <row r="7" ht="22.5" customHeight="1" spans="1:6">
      <c r="A7" s="181">
        <v>50500</v>
      </c>
      <c r="B7" s="181"/>
      <c r="C7" s="182">
        <v>40500</v>
      </c>
      <c r="D7" s="181"/>
      <c r="E7" s="181">
        <v>40500</v>
      </c>
      <c r="F7" s="181">
        <v>10000</v>
      </c>
    </row>
  </sheetData>
  <mergeCells count="6">
    <mergeCell ref="A2:F2"/>
    <mergeCell ref="A3:D3"/>
    <mergeCell ref="C4:E4"/>
    <mergeCell ref="A4:A5"/>
    <mergeCell ref="B4:B5"/>
    <mergeCell ref="F4:F5"/>
  </mergeCells>
  <printOptions horizontalCentered="1"/>
  <pageMargins left="0.39" right="0.39" top="0.58" bottom="0.58" header="0.51" footer="0.51"/>
  <pageSetup paperSize="9" fitToHeight="10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45"/>
  <sheetViews>
    <sheetView showZeros="0" topLeftCell="A135" workbookViewId="0">
      <selection activeCell="A146" sqref="$A146:$XFD147"/>
    </sheetView>
  </sheetViews>
  <sheetFormatPr defaultColWidth="10.7083333333333" defaultRowHeight="14.25" customHeight="1"/>
  <cols>
    <col min="1" max="1" width="38.2833333333333" customWidth="1"/>
    <col min="2" max="2" width="29.7083333333333" customWidth="1"/>
    <col min="3" max="3" width="31" customWidth="1"/>
    <col min="4" max="4" width="11.85" customWidth="1"/>
    <col min="5" max="5" width="20.5666666666667" customWidth="1"/>
    <col min="6" max="6" width="12" customWidth="1"/>
    <col min="7" max="7" width="26.85" customWidth="1"/>
    <col min="8" max="21" width="23.1416666666667" customWidth="1"/>
    <col min="22" max="23" width="23.2833333333333" customWidth="1"/>
  </cols>
  <sheetData>
    <row r="1" ht="18.75" customHeight="1" spans="1:23">
      <c r="B1" s="156"/>
      <c r="D1" s="157"/>
      <c r="E1" s="157"/>
      <c r="F1" s="157"/>
      <c r="G1" s="157"/>
      <c r="H1" s="81"/>
      <c r="I1" s="81"/>
      <c r="J1" s="81"/>
      <c r="K1" s="81"/>
      <c r="L1" s="81"/>
      <c r="M1" s="81"/>
      <c r="N1" s="2"/>
      <c r="O1" s="2"/>
      <c r="P1" s="2"/>
      <c r="Q1" s="81"/>
      <c r="U1" s="156"/>
      <c r="W1" s="54" t="s">
        <v>232</v>
      </c>
    </row>
    <row r="2" ht="39.75" customHeight="1" spans="1:23">
      <c r="A2" s="158" t="s">
        <v>233</v>
      </c>
      <c r="B2" s="65"/>
      <c r="C2" s="65"/>
      <c r="D2" s="65"/>
      <c r="E2" s="65"/>
      <c r="F2" s="65"/>
      <c r="G2" s="65"/>
      <c r="H2" s="65"/>
      <c r="I2" s="65"/>
      <c r="J2" s="65"/>
      <c r="K2" s="65"/>
      <c r="L2" s="65"/>
      <c r="M2" s="65"/>
      <c r="N2" s="28"/>
      <c r="O2" s="28"/>
      <c r="P2" s="28"/>
      <c r="Q2" s="65"/>
      <c r="R2" s="65"/>
      <c r="S2" s="65"/>
      <c r="T2" s="65"/>
      <c r="U2" s="65"/>
      <c r="V2" s="65"/>
      <c r="W2" s="65"/>
    </row>
    <row r="3" ht="18.75" customHeight="1" spans="1:23">
      <c r="A3" s="5" t="str">
        <f>"单位名称："&amp;"奔子栏镇"</f>
        <v>单位名称：奔子栏镇</v>
      </c>
      <c r="B3" s="159"/>
      <c r="C3" s="159"/>
      <c r="D3" s="159"/>
      <c r="E3" s="159"/>
      <c r="F3" s="159"/>
      <c r="G3" s="159"/>
      <c r="H3" s="88"/>
      <c r="I3" s="88"/>
      <c r="J3" s="88"/>
      <c r="K3" s="88"/>
      <c r="L3" s="88"/>
      <c r="M3" s="88"/>
      <c r="N3" s="7"/>
      <c r="O3" s="7"/>
      <c r="P3" s="7"/>
      <c r="Q3" s="88"/>
      <c r="U3" s="156"/>
      <c r="W3" s="89" t="s">
        <v>225</v>
      </c>
    </row>
    <row r="4" ht="18" customHeight="1" spans="1:23">
      <c r="A4" s="9" t="s">
        <v>234</v>
      </c>
      <c r="B4" s="9" t="s">
        <v>235</v>
      </c>
      <c r="C4" s="9" t="s">
        <v>236</v>
      </c>
      <c r="D4" s="9" t="s">
        <v>237</v>
      </c>
      <c r="E4" s="9" t="s">
        <v>238</v>
      </c>
      <c r="F4" s="9" t="s">
        <v>239</v>
      </c>
      <c r="G4" s="9" t="s">
        <v>240</v>
      </c>
      <c r="H4" s="160" t="s">
        <v>241</v>
      </c>
      <c r="I4" s="94" t="s">
        <v>241</v>
      </c>
      <c r="J4" s="94"/>
      <c r="K4" s="94"/>
      <c r="L4" s="94"/>
      <c r="M4" s="94"/>
      <c r="N4" s="12"/>
      <c r="O4" s="12"/>
      <c r="P4" s="12"/>
      <c r="Q4" s="70" t="s">
        <v>63</v>
      </c>
      <c r="R4" s="94" t="s">
        <v>80</v>
      </c>
      <c r="S4" s="94"/>
      <c r="T4" s="94"/>
      <c r="U4" s="94"/>
      <c r="V4" s="94"/>
      <c r="W4" s="161"/>
    </row>
    <row r="5" ht="18" customHeight="1" spans="1:23">
      <c r="A5" s="14"/>
      <c r="B5" s="149"/>
      <c r="C5" s="14"/>
      <c r="D5" s="14"/>
      <c r="E5" s="14"/>
      <c r="F5" s="14"/>
      <c r="G5" s="14"/>
      <c r="H5" s="126" t="s">
        <v>57</v>
      </c>
      <c r="I5" s="160" t="s">
        <v>60</v>
      </c>
      <c r="J5" s="94"/>
      <c r="K5" s="94"/>
      <c r="L5" s="94"/>
      <c r="M5" s="161"/>
      <c r="N5" s="11" t="s">
        <v>242</v>
      </c>
      <c r="O5" s="12"/>
      <c r="P5" s="13"/>
      <c r="Q5" s="9" t="s">
        <v>63</v>
      </c>
      <c r="R5" s="160" t="s">
        <v>80</v>
      </c>
      <c r="S5" s="70" t="s">
        <v>66</v>
      </c>
      <c r="T5" s="94" t="s">
        <v>80</v>
      </c>
      <c r="U5" s="70" t="s">
        <v>68</v>
      </c>
      <c r="V5" s="70" t="s">
        <v>69</v>
      </c>
      <c r="W5" s="71" t="s">
        <v>70</v>
      </c>
    </row>
    <row r="6" ht="18.75" customHeight="1" spans="1:23">
      <c r="A6" s="30"/>
      <c r="B6" s="30"/>
      <c r="C6" s="30"/>
      <c r="D6" s="30"/>
      <c r="E6" s="30"/>
      <c r="F6" s="30"/>
      <c r="G6" s="30"/>
      <c r="H6" s="30"/>
      <c r="I6" s="162" t="s">
        <v>243</v>
      </c>
      <c r="J6" s="9" t="s">
        <v>244</v>
      </c>
      <c r="K6" s="9" t="s">
        <v>245</v>
      </c>
      <c r="L6" s="9" t="s">
        <v>246</v>
      </c>
      <c r="M6" s="9" t="s">
        <v>247</v>
      </c>
      <c r="N6" s="9" t="s">
        <v>60</v>
      </c>
      <c r="O6" s="9" t="s">
        <v>61</v>
      </c>
      <c r="P6" s="9" t="s">
        <v>62</v>
      </c>
      <c r="Q6" s="30"/>
      <c r="R6" s="9" t="s">
        <v>59</v>
      </c>
      <c r="S6" s="9" t="s">
        <v>66</v>
      </c>
      <c r="T6" s="9" t="s">
        <v>248</v>
      </c>
      <c r="U6" s="9" t="s">
        <v>68</v>
      </c>
      <c r="V6" s="9" t="s">
        <v>69</v>
      </c>
      <c r="W6" s="9" t="s">
        <v>70</v>
      </c>
    </row>
    <row r="7" ht="37.5" customHeight="1" spans="1:23">
      <c r="A7" s="129"/>
      <c r="B7" s="129"/>
      <c r="C7" s="129"/>
      <c r="D7" s="129"/>
      <c r="E7" s="129"/>
      <c r="F7" s="129"/>
      <c r="G7" s="129"/>
      <c r="H7" s="129"/>
      <c r="I7" s="102" t="s">
        <v>59</v>
      </c>
      <c r="J7" s="16" t="s">
        <v>249</v>
      </c>
      <c r="K7" s="16" t="s">
        <v>245</v>
      </c>
      <c r="L7" s="16" t="s">
        <v>246</v>
      </c>
      <c r="M7" s="16" t="s">
        <v>247</v>
      </c>
      <c r="N7" s="16" t="s">
        <v>245</v>
      </c>
      <c r="O7" s="16" t="s">
        <v>246</v>
      </c>
      <c r="P7" s="16" t="s">
        <v>247</v>
      </c>
      <c r="Q7" s="16" t="s">
        <v>63</v>
      </c>
      <c r="R7" s="16" t="s">
        <v>59</v>
      </c>
      <c r="S7" s="16" t="s">
        <v>66</v>
      </c>
      <c r="T7" s="16" t="s">
        <v>248</v>
      </c>
      <c r="U7" s="16" t="s">
        <v>68</v>
      </c>
      <c r="V7" s="16" t="s">
        <v>69</v>
      </c>
      <c r="W7" s="16" t="s">
        <v>70</v>
      </c>
    </row>
    <row r="8" ht="19.5" customHeight="1" spans="1:23">
      <c r="A8" s="163">
        <v>1</v>
      </c>
      <c r="B8" s="163">
        <v>2</v>
      </c>
      <c r="C8" s="163">
        <v>3</v>
      </c>
      <c r="D8" s="163">
        <v>4</v>
      </c>
      <c r="E8" s="163">
        <v>5</v>
      </c>
      <c r="F8" s="163">
        <v>6</v>
      </c>
      <c r="G8" s="163">
        <v>7</v>
      </c>
      <c r="H8" s="163">
        <v>8</v>
      </c>
      <c r="I8" s="163">
        <v>9</v>
      </c>
      <c r="J8" s="163">
        <v>10</v>
      </c>
      <c r="K8" s="163">
        <v>11</v>
      </c>
      <c r="L8" s="163">
        <v>12</v>
      </c>
      <c r="M8" s="163">
        <v>13</v>
      </c>
      <c r="N8" s="163">
        <v>14</v>
      </c>
      <c r="O8" s="163">
        <v>15</v>
      </c>
      <c r="P8" s="163">
        <v>16</v>
      </c>
      <c r="Q8" s="163">
        <v>17</v>
      </c>
      <c r="R8" s="163">
        <v>18</v>
      </c>
      <c r="S8" s="163">
        <v>19</v>
      </c>
      <c r="T8" s="163">
        <v>20</v>
      </c>
      <c r="U8" s="163">
        <v>21</v>
      </c>
      <c r="V8" s="163">
        <v>22</v>
      </c>
      <c r="W8" s="163">
        <v>23</v>
      </c>
    </row>
    <row r="9" ht="22.5" customHeight="1" spans="1:23">
      <c r="A9" s="33" t="s">
        <v>250</v>
      </c>
      <c r="B9" s="33"/>
      <c r="C9" s="33"/>
      <c r="D9" s="33"/>
      <c r="E9" s="33"/>
      <c r="F9" s="33"/>
      <c r="G9" s="33"/>
      <c r="H9" s="108"/>
      <c r="I9" s="108"/>
      <c r="J9" s="108"/>
      <c r="K9" s="50"/>
      <c r="L9" s="108"/>
      <c r="M9" s="50"/>
      <c r="N9" s="50"/>
      <c r="O9" s="50"/>
      <c r="P9" s="50"/>
      <c r="Q9" s="108"/>
      <c r="R9" s="108"/>
      <c r="S9" s="108"/>
      <c r="T9" s="108"/>
      <c r="U9" s="108"/>
      <c r="V9" s="108"/>
      <c r="W9" s="108"/>
    </row>
    <row r="10" ht="22.5" customHeight="1" spans="1:23">
      <c r="A10" s="164" t="s">
        <v>72</v>
      </c>
      <c r="B10" s="33"/>
      <c r="C10" s="33"/>
      <c r="D10" s="33"/>
      <c r="E10" s="33"/>
      <c r="F10" s="33"/>
      <c r="G10" s="33"/>
      <c r="H10" s="108"/>
      <c r="I10" s="108"/>
      <c r="J10" s="108"/>
      <c r="K10" s="50"/>
      <c r="L10" s="108"/>
      <c r="M10" s="50"/>
      <c r="N10" s="153"/>
      <c r="O10" s="153"/>
      <c r="P10" s="153"/>
      <c r="Q10" s="108"/>
      <c r="R10" s="108"/>
      <c r="S10" s="108"/>
      <c r="T10" s="108"/>
      <c r="U10" s="108"/>
      <c r="V10" s="108"/>
      <c r="W10" s="108"/>
    </row>
    <row r="11" ht="22.5" customHeight="1" spans="1:23">
      <c r="A11" s="164" t="s">
        <v>72</v>
      </c>
      <c r="B11" s="33" t="s">
        <v>251</v>
      </c>
      <c r="C11" s="33" t="s">
        <v>252</v>
      </c>
      <c r="D11" s="33" t="s">
        <v>89</v>
      </c>
      <c r="E11" s="33" t="s">
        <v>193</v>
      </c>
      <c r="F11" s="33" t="s">
        <v>253</v>
      </c>
      <c r="G11" s="33" t="s">
        <v>254</v>
      </c>
      <c r="H11" s="108">
        <v>152832</v>
      </c>
      <c r="I11" s="108">
        <v>152832</v>
      </c>
      <c r="J11" s="23"/>
      <c r="K11" s="23"/>
      <c r="L11" s="108">
        <v>152832</v>
      </c>
      <c r="M11" s="23"/>
      <c r="N11" s="153"/>
      <c r="O11" s="153"/>
      <c r="P11" s="153"/>
      <c r="Q11" s="108"/>
      <c r="R11" s="108"/>
      <c r="S11" s="108"/>
      <c r="T11" s="108"/>
      <c r="U11" s="108"/>
      <c r="V11" s="108"/>
      <c r="W11" s="108"/>
    </row>
    <row r="12" ht="22.5" customHeight="1" spans="1:23">
      <c r="A12" s="164" t="s">
        <v>72</v>
      </c>
      <c r="B12" s="33" t="s">
        <v>251</v>
      </c>
      <c r="C12" s="33" t="s">
        <v>252</v>
      </c>
      <c r="D12" s="33" t="s">
        <v>93</v>
      </c>
      <c r="E12" s="33" t="s">
        <v>193</v>
      </c>
      <c r="F12" s="33" t="s">
        <v>253</v>
      </c>
      <c r="G12" s="33" t="s">
        <v>254</v>
      </c>
      <c r="H12" s="108">
        <v>1611108</v>
      </c>
      <c r="I12" s="108">
        <v>1611108</v>
      </c>
      <c r="J12" s="23"/>
      <c r="K12" s="23"/>
      <c r="L12" s="108">
        <v>1611108</v>
      </c>
      <c r="M12" s="23"/>
      <c r="N12" s="153"/>
      <c r="O12" s="153"/>
      <c r="P12" s="153"/>
      <c r="Q12" s="108"/>
      <c r="R12" s="108"/>
      <c r="S12" s="108"/>
      <c r="T12" s="108"/>
      <c r="U12" s="108"/>
      <c r="V12" s="108"/>
      <c r="W12" s="108"/>
    </row>
    <row r="13" ht="22.5" customHeight="1" spans="1:23">
      <c r="A13" s="164" t="s">
        <v>72</v>
      </c>
      <c r="B13" s="33" t="s">
        <v>251</v>
      </c>
      <c r="C13" s="33" t="s">
        <v>252</v>
      </c>
      <c r="D13" s="33" t="s">
        <v>98</v>
      </c>
      <c r="E13" s="33" t="s">
        <v>193</v>
      </c>
      <c r="F13" s="33" t="s">
        <v>253</v>
      </c>
      <c r="G13" s="33" t="s">
        <v>254</v>
      </c>
      <c r="H13" s="108">
        <v>265788</v>
      </c>
      <c r="I13" s="108">
        <v>265788</v>
      </c>
      <c r="J13" s="23"/>
      <c r="K13" s="23"/>
      <c r="L13" s="108">
        <v>265788</v>
      </c>
      <c r="M13" s="23"/>
      <c r="N13" s="153"/>
      <c r="O13" s="153"/>
      <c r="P13" s="153"/>
      <c r="Q13" s="108"/>
      <c r="R13" s="108"/>
      <c r="S13" s="108"/>
      <c r="T13" s="108"/>
      <c r="U13" s="108"/>
      <c r="V13" s="108"/>
      <c r="W13" s="108"/>
    </row>
    <row r="14" ht="22.5" customHeight="1" spans="1:23">
      <c r="A14" s="164" t="s">
        <v>72</v>
      </c>
      <c r="B14" s="33" t="s">
        <v>255</v>
      </c>
      <c r="C14" s="33" t="s">
        <v>256</v>
      </c>
      <c r="D14" s="33" t="s">
        <v>93</v>
      </c>
      <c r="E14" s="33" t="s">
        <v>193</v>
      </c>
      <c r="F14" s="33" t="s">
        <v>253</v>
      </c>
      <c r="G14" s="33" t="s">
        <v>254</v>
      </c>
      <c r="H14" s="108">
        <v>438024</v>
      </c>
      <c r="I14" s="108">
        <v>438024</v>
      </c>
      <c r="J14" s="23"/>
      <c r="K14" s="23"/>
      <c r="L14" s="108">
        <v>438024</v>
      </c>
      <c r="M14" s="23"/>
      <c r="N14" s="153"/>
      <c r="O14" s="153"/>
      <c r="P14" s="153"/>
      <c r="Q14" s="108"/>
      <c r="R14" s="108"/>
      <c r="S14" s="108"/>
      <c r="T14" s="108"/>
      <c r="U14" s="108"/>
      <c r="V14" s="108"/>
      <c r="W14" s="108"/>
    </row>
    <row r="15" ht="22.5" customHeight="1" spans="1:23">
      <c r="A15" s="164" t="s">
        <v>72</v>
      </c>
      <c r="B15" s="33" t="s">
        <v>255</v>
      </c>
      <c r="C15" s="33" t="s">
        <v>256</v>
      </c>
      <c r="D15" s="33" t="s">
        <v>96</v>
      </c>
      <c r="E15" s="33" t="s">
        <v>193</v>
      </c>
      <c r="F15" s="33" t="s">
        <v>253</v>
      </c>
      <c r="G15" s="33" t="s">
        <v>254</v>
      </c>
      <c r="H15" s="108">
        <v>61524</v>
      </c>
      <c r="I15" s="108">
        <v>61524</v>
      </c>
      <c r="J15" s="23"/>
      <c r="K15" s="23"/>
      <c r="L15" s="108">
        <v>61524</v>
      </c>
      <c r="M15" s="23"/>
      <c r="N15" s="153"/>
      <c r="O15" s="153"/>
      <c r="P15" s="153"/>
      <c r="Q15" s="108"/>
      <c r="R15" s="108"/>
      <c r="S15" s="108"/>
      <c r="T15" s="108"/>
      <c r="U15" s="108"/>
      <c r="V15" s="108"/>
      <c r="W15" s="108"/>
    </row>
    <row r="16" ht="22.5" customHeight="1" spans="1:23">
      <c r="A16" s="164" t="s">
        <v>72</v>
      </c>
      <c r="B16" s="33" t="s">
        <v>255</v>
      </c>
      <c r="C16" s="33" t="s">
        <v>256</v>
      </c>
      <c r="D16" s="33" t="s">
        <v>102</v>
      </c>
      <c r="E16" s="33" t="s">
        <v>200</v>
      </c>
      <c r="F16" s="33" t="s">
        <v>253</v>
      </c>
      <c r="G16" s="33" t="s">
        <v>254</v>
      </c>
      <c r="H16" s="108">
        <v>438120</v>
      </c>
      <c r="I16" s="108">
        <v>438120</v>
      </c>
      <c r="J16" s="23"/>
      <c r="K16" s="23"/>
      <c r="L16" s="108">
        <v>438120</v>
      </c>
      <c r="M16" s="23"/>
      <c r="N16" s="153"/>
      <c r="O16" s="153"/>
      <c r="P16" s="153"/>
      <c r="Q16" s="108"/>
      <c r="R16" s="108"/>
      <c r="S16" s="108"/>
      <c r="T16" s="108"/>
      <c r="U16" s="108"/>
      <c r="V16" s="108"/>
      <c r="W16" s="108"/>
    </row>
    <row r="17" ht="22.5" customHeight="1" spans="1:23">
      <c r="A17" s="164" t="s">
        <v>72</v>
      </c>
      <c r="B17" s="33" t="s">
        <v>255</v>
      </c>
      <c r="C17" s="33" t="s">
        <v>256</v>
      </c>
      <c r="D17" s="33" t="s">
        <v>130</v>
      </c>
      <c r="E17" s="33" t="s">
        <v>214</v>
      </c>
      <c r="F17" s="33" t="s">
        <v>253</v>
      </c>
      <c r="G17" s="33" t="s">
        <v>254</v>
      </c>
      <c r="H17" s="108">
        <v>561300</v>
      </c>
      <c r="I17" s="108">
        <v>561300</v>
      </c>
      <c r="J17" s="23"/>
      <c r="K17" s="23"/>
      <c r="L17" s="108">
        <v>561300</v>
      </c>
      <c r="M17" s="23"/>
      <c r="N17" s="153"/>
      <c r="O17" s="153"/>
      <c r="P17" s="153"/>
      <c r="Q17" s="108"/>
      <c r="R17" s="108"/>
      <c r="S17" s="108"/>
      <c r="T17" s="108"/>
      <c r="U17" s="108"/>
      <c r="V17" s="108"/>
      <c r="W17" s="108"/>
    </row>
    <row r="18" ht="22.5" customHeight="1" spans="1:23">
      <c r="A18" s="164" t="s">
        <v>72</v>
      </c>
      <c r="B18" s="33" t="s">
        <v>255</v>
      </c>
      <c r="C18" s="33" t="s">
        <v>256</v>
      </c>
      <c r="D18" s="33" t="s">
        <v>133</v>
      </c>
      <c r="E18" s="33" t="s">
        <v>216</v>
      </c>
      <c r="F18" s="33" t="s">
        <v>253</v>
      </c>
      <c r="G18" s="33" t="s">
        <v>254</v>
      </c>
      <c r="H18" s="108">
        <v>205512</v>
      </c>
      <c r="I18" s="108">
        <v>205512</v>
      </c>
      <c r="J18" s="23"/>
      <c r="K18" s="23"/>
      <c r="L18" s="108">
        <v>205512</v>
      </c>
      <c r="M18" s="23"/>
      <c r="N18" s="153"/>
      <c r="O18" s="153"/>
      <c r="P18" s="153"/>
      <c r="Q18" s="108"/>
      <c r="R18" s="108"/>
      <c r="S18" s="108"/>
      <c r="T18" s="108"/>
      <c r="U18" s="108"/>
      <c r="V18" s="108"/>
      <c r="W18" s="108"/>
    </row>
    <row r="19" ht="22.5" customHeight="1" spans="1:23">
      <c r="A19" s="164" t="s">
        <v>72</v>
      </c>
      <c r="B19" s="33" t="s">
        <v>255</v>
      </c>
      <c r="C19" s="33" t="s">
        <v>256</v>
      </c>
      <c r="D19" s="33" t="s">
        <v>135</v>
      </c>
      <c r="E19" s="33" t="s">
        <v>218</v>
      </c>
      <c r="F19" s="33" t="s">
        <v>253</v>
      </c>
      <c r="G19" s="33" t="s">
        <v>254</v>
      </c>
      <c r="H19" s="108">
        <v>121824</v>
      </c>
      <c r="I19" s="108">
        <v>121824</v>
      </c>
      <c r="J19" s="23"/>
      <c r="K19" s="23"/>
      <c r="L19" s="108">
        <v>121824</v>
      </c>
      <c r="M19" s="23"/>
      <c r="N19" s="153"/>
      <c r="O19" s="153"/>
      <c r="P19" s="153"/>
      <c r="Q19" s="108"/>
      <c r="R19" s="108"/>
      <c r="S19" s="108"/>
      <c r="T19" s="108"/>
      <c r="U19" s="108"/>
      <c r="V19" s="108"/>
      <c r="W19" s="108"/>
    </row>
    <row r="20" ht="22.5" customHeight="1" spans="1:23">
      <c r="A20" s="164" t="s">
        <v>72</v>
      </c>
      <c r="B20" s="33" t="s">
        <v>255</v>
      </c>
      <c r="C20" s="33" t="s">
        <v>256</v>
      </c>
      <c r="D20" s="33" t="s">
        <v>93</v>
      </c>
      <c r="E20" s="33" t="s">
        <v>193</v>
      </c>
      <c r="F20" s="33" t="s">
        <v>257</v>
      </c>
      <c r="G20" s="33" t="s">
        <v>258</v>
      </c>
      <c r="H20" s="108">
        <v>617512.8</v>
      </c>
      <c r="I20" s="108">
        <v>617512.8</v>
      </c>
      <c r="J20" s="23"/>
      <c r="K20" s="23"/>
      <c r="L20" s="108">
        <v>617512.8</v>
      </c>
      <c r="M20" s="23"/>
      <c r="N20" s="153"/>
      <c r="O20" s="153"/>
      <c r="P20" s="153"/>
      <c r="Q20" s="108"/>
      <c r="R20" s="108"/>
      <c r="S20" s="108"/>
      <c r="T20" s="108"/>
      <c r="U20" s="108"/>
      <c r="V20" s="108"/>
      <c r="W20" s="108"/>
    </row>
    <row r="21" ht="22.5" customHeight="1" spans="1:23">
      <c r="A21" s="164" t="s">
        <v>72</v>
      </c>
      <c r="B21" s="33" t="s">
        <v>255</v>
      </c>
      <c r="C21" s="33" t="s">
        <v>256</v>
      </c>
      <c r="D21" s="33" t="s">
        <v>96</v>
      </c>
      <c r="E21" s="33" t="s">
        <v>193</v>
      </c>
      <c r="F21" s="33" t="s">
        <v>257</v>
      </c>
      <c r="G21" s="33" t="s">
        <v>258</v>
      </c>
      <c r="H21" s="108">
        <v>96268.8</v>
      </c>
      <c r="I21" s="108">
        <v>96268.8</v>
      </c>
      <c r="J21" s="23"/>
      <c r="K21" s="23"/>
      <c r="L21" s="108">
        <v>96268.8</v>
      </c>
      <c r="M21" s="23"/>
      <c r="N21" s="153"/>
      <c r="O21" s="153"/>
      <c r="P21" s="153"/>
      <c r="Q21" s="108"/>
      <c r="R21" s="108"/>
      <c r="S21" s="108"/>
      <c r="T21" s="108"/>
      <c r="U21" s="108"/>
      <c r="V21" s="108"/>
      <c r="W21" s="108"/>
    </row>
    <row r="22" ht="22.5" customHeight="1" spans="1:23">
      <c r="A22" s="164" t="s">
        <v>72</v>
      </c>
      <c r="B22" s="33" t="s">
        <v>255</v>
      </c>
      <c r="C22" s="33" t="s">
        <v>256</v>
      </c>
      <c r="D22" s="33" t="s">
        <v>102</v>
      </c>
      <c r="E22" s="33" t="s">
        <v>200</v>
      </c>
      <c r="F22" s="33" t="s">
        <v>257</v>
      </c>
      <c r="G22" s="33" t="s">
        <v>258</v>
      </c>
      <c r="H22" s="108">
        <v>501962.4</v>
      </c>
      <c r="I22" s="108">
        <v>501962.4</v>
      </c>
      <c r="J22" s="23"/>
      <c r="K22" s="23"/>
      <c r="L22" s="108">
        <v>501962.4</v>
      </c>
      <c r="M22" s="23"/>
      <c r="N22" s="153"/>
      <c r="O22" s="153"/>
      <c r="P22" s="153"/>
      <c r="Q22" s="108"/>
      <c r="R22" s="108"/>
      <c r="S22" s="108"/>
      <c r="T22" s="108"/>
      <c r="U22" s="108"/>
      <c r="V22" s="108"/>
      <c r="W22" s="108"/>
    </row>
    <row r="23" ht="22.5" customHeight="1" spans="1:23">
      <c r="A23" s="164" t="s">
        <v>72</v>
      </c>
      <c r="B23" s="33" t="s">
        <v>255</v>
      </c>
      <c r="C23" s="33" t="s">
        <v>256</v>
      </c>
      <c r="D23" s="33" t="s">
        <v>130</v>
      </c>
      <c r="E23" s="33" t="s">
        <v>214</v>
      </c>
      <c r="F23" s="33" t="s">
        <v>257</v>
      </c>
      <c r="G23" s="33" t="s">
        <v>258</v>
      </c>
      <c r="H23" s="108">
        <v>704433.6</v>
      </c>
      <c r="I23" s="108">
        <v>704433.6</v>
      </c>
      <c r="J23" s="23"/>
      <c r="K23" s="23"/>
      <c r="L23" s="108">
        <v>704433.6</v>
      </c>
      <c r="M23" s="23"/>
      <c r="N23" s="153"/>
      <c r="O23" s="153"/>
      <c r="P23" s="153"/>
      <c r="Q23" s="108"/>
      <c r="R23" s="108"/>
      <c r="S23" s="108"/>
      <c r="T23" s="108"/>
      <c r="U23" s="108"/>
      <c r="V23" s="108"/>
      <c r="W23" s="108"/>
    </row>
    <row r="24" ht="22.5" customHeight="1" spans="1:23">
      <c r="A24" s="164" t="s">
        <v>72</v>
      </c>
      <c r="B24" s="33" t="s">
        <v>255</v>
      </c>
      <c r="C24" s="33" t="s">
        <v>256</v>
      </c>
      <c r="D24" s="33" t="s">
        <v>133</v>
      </c>
      <c r="E24" s="33" t="s">
        <v>216</v>
      </c>
      <c r="F24" s="33" t="s">
        <v>257</v>
      </c>
      <c r="G24" s="33" t="s">
        <v>258</v>
      </c>
      <c r="H24" s="108">
        <v>268569.6</v>
      </c>
      <c r="I24" s="108">
        <v>268569.6</v>
      </c>
      <c r="J24" s="23"/>
      <c r="K24" s="23"/>
      <c r="L24" s="108">
        <v>268569.6</v>
      </c>
      <c r="M24" s="23"/>
      <c r="N24" s="153"/>
      <c r="O24" s="153"/>
      <c r="P24" s="153"/>
      <c r="Q24" s="108"/>
      <c r="R24" s="108"/>
      <c r="S24" s="108"/>
      <c r="T24" s="108"/>
      <c r="U24" s="108"/>
      <c r="V24" s="108"/>
      <c r="W24" s="108"/>
    </row>
    <row r="25" ht="22.5" customHeight="1" spans="1:23">
      <c r="A25" s="164" t="s">
        <v>72</v>
      </c>
      <c r="B25" s="33" t="s">
        <v>255</v>
      </c>
      <c r="C25" s="33" t="s">
        <v>256</v>
      </c>
      <c r="D25" s="33" t="s">
        <v>135</v>
      </c>
      <c r="E25" s="33" t="s">
        <v>218</v>
      </c>
      <c r="F25" s="33" t="s">
        <v>257</v>
      </c>
      <c r="G25" s="33" t="s">
        <v>258</v>
      </c>
      <c r="H25" s="108">
        <v>164584.8</v>
      </c>
      <c r="I25" s="108">
        <v>164584.8</v>
      </c>
      <c r="J25" s="23"/>
      <c r="K25" s="23"/>
      <c r="L25" s="108">
        <v>164584.8</v>
      </c>
      <c r="M25" s="23"/>
      <c r="N25" s="153"/>
      <c r="O25" s="153"/>
      <c r="P25" s="153"/>
      <c r="Q25" s="108"/>
      <c r="R25" s="108"/>
      <c r="S25" s="108"/>
      <c r="T25" s="108"/>
      <c r="U25" s="108"/>
      <c r="V25" s="108"/>
      <c r="W25" s="108"/>
    </row>
    <row r="26" ht="22.5" customHeight="1" spans="1:23">
      <c r="A26" s="164" t="s">
        <v>72</v>
      </c>
      <c r="B26" s="33" t="s">
        <v>251</v>
      </c>
      <c r="C26" s="33" t="s">
        <v>252</v>
      </c>
      <c r="D26" s="33" t="s">
        <v>89</v>
      </c>
      <c r="E26" s="33" t="s">
        <v>193</v>
      </c>
      <c r="F26" s="33" t="s">
        <v>257</v>
      </c>
      <c r="G26" s="33" t="s">
        <v>258</v>
      </c>
      <c r="H26" s="108">
        <v>18000</v>
      </c>
      <c r="I26" s="108">
        <v>18000</v>
      </c>
      <c r="J26" s="23"/>
      <c r="K26" s="23"/>
      <c r="L26" s="108">
        <v>18000</v>
      </c>
      <c r="M26" s="23"/>
      <c r="N26" s="153"/>
      <c r="O26" s="153"/>
      <c r="P26" s="153"/>
      <c r="Q26" s="108"/>
      <c r="R26" s="108"/>
      <c r="S26" s="108"/>
      <c r="T26" s="108"/>
      <c r="U26" s="108"/>
      <c r="V26" s="108"/>
      <c r="W26" s="108"/>
    </row>
    <row r="27" ht="22.5" customHeight="1" spans="1:23">
      <c r="A27" s="164" t="s">
        <v>72</v>
      </c>
      <c r="B27" s="33" t="s">
        <v>251</v>
      </c>
      <c r="C27" s="33" t="s">
        <v>252</v>
      </c>
      <c r="D27" s="33" t="s">
        <v>93</v>
      </c>
      <c r="E27" s="33" t="s">
        <v>193</v>
      </c>
      <c r="F27" s="33" t="s">
        <v>257</v>
      </c>
      <c r="G27" s="33" t="s">
        <v>258</v>
      </c>
      <c r="H27" s="108">
        <v>315000</v>
      </c>
      <c r="I27" s="108">
        <v>315000</v>
      </c>
      <c r="J27" s="23"/>
      <c r="K27" s="23"/>
      <c r="L27" s="108">
        <v>315000</v>
      </c>
      <c r="M27" s="23"/>
      <c r="N27" s="153"/>
      <c r="O27" s="153"/>
      <c r="P27" s="153"/>
      <c r="Q27" s="108"/>
      <c r="R27" s="108"/>
      <c r="S27" s="108"/>
      <c r="T27" s="108"/>
      <c r="U27" s="108"/>
      <c r="V27" s="108"/>
      <c r="W27" s="108"/>
    </row>
    <row r="28" ht="22.5" customHeight="1" spans="1:23">
      <c r="A28" s="164" t="s">
        <v>72</v>
      </c>
      <c r="B28" s="33" t="s">
        <v>251</v>
      </c>
      <c r="C28" s="33" t="s">
        <v>252</v>
      </c>
      <c r="D28" s="33" t="s">
        <v>98</v>
      </c>
      <c r="E28" s="33" t="s">
        <v>193</v>
      </c>
      <c r="F28" s="33" t="s">
        <v>257</v>
      </c>
      <c r="G28" s="33" t="s">
        <v>258</v>
      </c>
      <c r="H28" s="108">
        <v>54000</v>
      </c>
      <c r="I28" s="108">
        <v>54000</v>
      </c>
      <c r="J28" s="23"/>
      <c r="K28" s="23"/>
      <c r="L28" s="108">
        <v>54000</v>
      </c>
      <c r="M28" s="23"/>
      <c r="N28" s="153"/>
      <c r="O28" s="153"/>
      <c r="P28" s="153"/>
      <c r="Q28" s="108"/>
      <c r="R28" s="108"/>
      <c r="S28" s="108"/>
      <c r="T28" s="108"/>
      <c r="U28" s="108"/>
      <c r="V28" s="108"/>
      <c r="W28" s="108"/>
    </row>
    <row r="29" ht="22.5" customHeight="1" spans="1:23">
      <c r="A29" s="164" t="s">
        <v>72</v>
      </c>
      <c r="B29" s="33" t="s">
        <v>255</v>
      </c>
      <c r="C29" s="33" t="s">
        <v>256</v>
      </c>
      <c r="D29" s="33" t="s">
        <v>93</v>
      </c>
      <c r="E29" s="33" t="s">
        <v>193</v>
      </c>
      <c r="F29" s="33" t="s">
        <v>257</v>
      </c>
      <c r="G29" s="33" t="s">
        <v>258</v>
      </c>
      <c r="H29" s="108">
        <v>90000</v>
      </c>
      <c r="I29" s="108">
        <v>90000</v>
      </c>
      <c r="J29" s="23"/>
      <c r="K29" s="23"/>
      <c r="L29" s="108">
        <v>90000</v>
      </c>
      <c r="M29" s="23"/>
      <c r="N29" s="153"/>
      <c r="O29" s="153"/>
      <c r="P29" s="153"/>
      <c r="Q29" s="108"/>
      <c r="R29" s="108"/>
      <c r="S29" s="108"/>
      <c r="T29" s="108"/>
      <c r="U29" s="108"/>
      <c r="V29" s="108"/>
      <c r="W29" s="108"/>
    </row>
    <row r="30" ht="22.5" customHeight="1" spans="1:23">
      <c r="A30" s="164" t="s">
        <v>72</v>
      </c>
      <c r="B30" s="33" t="s">
        <v>255</v>
      </c>
      <c r="C30" s="33" t="s">
        <v>256</v>
      </c>
      <c r="D30" s="33" t="s">
        <v>96</v>
      </c>
      <c r="E30" s="33" t="s">
        <v>193</v>
      </c>
      <c r="F30" s="33" t="s">
        <v>257</v>
      </c>
      <c r="G30" s="33" t="s">
        <v>258</v>
      </c>
      <c r="H30" s="108">
        <v>18000</v>
      </c>
      <c r="I30" s="108">
        <v>18000</v>
      </c>
      <c r="J30" s="23"/>
      <c r="K30" s="23"/>
      <c r="L30" s="108">
        <v>18000</v>
      </c>
      <c r="M30" s="23"/>
      <c r="N30" s="153"/>
      <c r="O30" s="153"/>
      <c r="P30" s="153"/>
      <c r="Q30" s="108"/>
      <c r="R30" s="108"/>
      <c r="S30" s="108"/>
      <c r="T30" s="108"/>
      <c r="U30" s="108"/>
      <c r="V30" s="108"/>
      <c r="W30" s="108"/>
    </row>
    <row r="31" ht="22.5" customHeight="1" spans="1:23">
      <c r="A31" s="164" t="s">
        <v>72</v>
      </c>
      <c r="B31" s="33" t="s">
        <v>255</v>
      </c>
      <c r="C31" s="33" t="s">
        <v>256</v>
      </c>
      <c r="D31" s="33" t="s">
        <v>102</v>
      </c>
      <c r="E31" s="33" t="s">
        <v>200</v>
      </c>
      <c r="F31" s="33" t="s">
        <v>257</v>
      </c>
      <c r="G31" s="33" t="s">
        <v>258</v>
      </c>
      <c r="H31" s="108">
        <v>54000</v>
      </c>
      <c r="I31" s="108">
        <v>54000</v>
      </c>
      <c r="J31" s="23"/>
      <c r="K31" s="23"/>
      <c r="L31" s="108">
        <v>54000</v>
      </c>
      <c r="M31" s="23"/>
      <c r="N31" s="153"/>
      <c r="O31" s="153"/>
      <c r="P31" s="153"/>
      <c r="Q31" s="108"/>
      <c r="R31" s="108"/>
      <c r="S31" s="108"/>
      <c r="T31" s="108"/>
      <c r="U31" s="108"/>
      <c r="V31" s="108"/>
      <c r="W31" s="108"/>
    </row>
    <row r="32" ht="22.5" customHeight="1" spans="1:23">
      <c r="A32" s="164" t="s">
        <v>72</v>
      </c>
      <c r="B32" s="33" t="s">
        <v>255</v>
      </c>
      <c r="C32" s="33" t="s">
        <v>256</v>
      </c>
      <c r="D32" s="33" t="s">
        <v>130</v>
      </c>
      <c r="E32" s="33" t="s">
        <v>214</v>
      </c>
      <c r="F32" s="33" t="s">
        <v>257</v>
      </c>
      <c r="G32" s="33" t="s">
        <v>258</v>
      </c>
      <c r="H32" s="108">
        <v>63000</v>
      </c>
      <c r="I32" s="108">
        <v>63000</v>
      </c>
      <c r="J32" s="23"/>
      <c r="K32" s="23"/>
      <c r="L32" s="108">
        <v>63000</v>
      </c>
      <c r="M32" s="23"/>
      <c r="N32" s="153"/>
      <c r="O32" s="153"/>
      <c r="P32" s="153"/>
      <c r="Q32" s="108"/>
      <c r="R32" s="108"/>
      <c r="S32" s="108"/>
      <c r="T32" s="108"/>
      <c r="U32" s="108"/>
      <c r="V32" s="108"/>
      <c r="W32" s="108"/>
    </row>
    <row r="33" ht="22.5" customHeight="1" spans="1:23">
      <c r="A33" s="164" t="s">
        <v>72</v>
      </c>
      <c r="B33" s="33" t="s">
        <v>255</v>
      </c>
      <c r="C33" s="33" t="s">
        <v>256</v>
      </c>
      <c r="D33" s="33" t="s">
        <v>133</v>
      </c>
      <c r="E33" s="33" t="s">
        <v>216</v>
      </c>
      <c r="F33" s="33" t="s">
        <v>257</v>
      </c>
      <c r="G33" s="33" t="s">
        <v>258</v>
      </c>
      <c r="H33" s="108">
        <v>36000</v>
      </c>
      <c r="I33" s="108">
        <v>36000</v>
      </c>
      <c r="J33" s="23"/>
      <c r="K33" s="23"/>
      <c r="L33" s="108">
        <v>36000</v>
      </c>
      <c r="M33" s="23"/>
      <c r="N33" s="153"/>
      <c r="O33" s="153"/>
      <c r="P33" s="153"/>
      <c r="Q33" s="108"/>
      <c r="R33" s="108"/>
      <c r="S33" s="108"/>
      <c r="T33" s="108"/>
      <c r="U33" s="108"/>
      <c r="V33" s="108"/>
      <c r="W33" s="108"/>
    </row>
    <row r="34" ht="22.5" customHeight="1" spans="1:23">
      <c r="A34" s="164" t="s">
        <v>72</v>
      </c>
      <c r="B34" s="33" t="s">
        <v>255</v>
      </c>
      <c r="C34" s="33" t="s">
        <v>256</v>
      </c>
      <c r="D34" s="33" t="s">
        <v>135</v>
      </c>
      <c r="E34" s="33" t="s">
        <v>218</v>
      </c>
      <c r="F34" s="33" t="s">
        <v>257</v>
      </c>
      <c r="G34" s="33" t="s">
        <v>258</v>
      </c>
      <c r="H34" s="108">
        <v>27000</v>
      </c>
      <c r="I34" s="108">
        <v>27000</v>
      </c>
      <c r="J34" s="23"/>
      <c r="K34" s="23"/>
      <c r="L34" s="108">
        <v>27000</v>
      </c>
      <c r="M34" s="23"/>
      <c r="N34" s="153"/>
      <c r="O34" s="153"/>
      <c r="P34" s="153"/>
      <c r="Q34" s="108"/>
      <c r="R34" s="108"/>
      <c r="S34" s="108"/>
      <c r="T34" s="108"/>
      <c r="U34" s="108"/>
      <c r="V34" s="108"/>
      <c r="W34" s="108"/>
    </row>
    <row r="35" ht="22.5" customHeight="1" spans="1:23">
      <c r="A35" s="164" t="s">
        <v>72</v>
      </c>
      <c r="B35" s="33" t="s">
        <v>251</v>
      </c>
      <c r="C35" s="33" t="s">
        <v>252</v>
      </c>
      <c r="D35" s="33" t="s">
        <v>89</v>
      </c>
      <c r="E35" s="33" t="s">
        <v>193</v>
      </c>
      <c r="F35" s="33" t="s">
        <v>257</v>
      </c>
      <c r="G35" s="33" t="s">
        <v>258</v>
      </c>
      <c r="H35" s="108">
        <v>402650.4</v>
      </c>
      <c r="I35" s="108">
        <v>402650.4</v>
      </c>
      <c r="J35" s="23"/>
      <c r="K35" s="23"/>
      <c r="L35" s="108">
        <v>402650.4</v>
      </c>
      <c r="M35" s="23"/>
      <c r="N35" s="153"/>
      <c r="O35" s="153"/>
      <c r="P35" s="153"/>
      <c r="Q35" s="108"/>
      <c r="R35" s="108"/>
      <c r="S35" s="108"/>
      <c r="T35" s="108"/>
      <c r="U35" s="108"/>
      <c r="V35" s="108"/>
      <c r="W35" s="108"/>
    </row>
    <row r="36" ht="22.5" customHeight="1" spans="1:23">
      <c r="A36" s="164" t="s">
        <v>72</v>
      </c>
      <c r="B36" s="33" t="s">
        <v>251</v>
      </c>
      <c r="C36" s="33" t="s">
        <v>252</v>
      </c>
      <c r="D36" s="33" t="s">
        <v>93</v>
      </c>
      <c r="E36" s="33" t="s">
        <v>193</v>
      </c>
      <c r="F36" s="33" t="s">
        <v>257</v>
      </c>
      <c r="G36" s="33" t="s">
        <v>258</v>
      </c>
      <c r="H36" s="108">
        <v>4657048.8</v>
      </c>
      <c r="I36" s="108">
        <v>4657048.8</v>
      </c>
      <c r="J36" s="23"/>
      <c r="K36" s="23"/>
      <c r="L36" s="108">
        <v>4657048.8</v>
      </c>
      <c r="M36" s="23"/>
      <c r="N36" s="153"/>
      <c r="O36" s="153"/>
      <c r="P36" s="153"/>
      <c r="Q36" s="108"/>
      <c r="R36" s="108"/>
      <c r="S36" s="108"/>
      <c r="T36" s="108"/>
      <c r="U36" s="108"/>
      <c r="V36" s="108"/>
      <c r="W36" s="108"/>
    </row>
    <row r="37" ht="22.5" customHeight="1" spans="1:23">
      <c r="A37" s="164" t="s">
        <v>72</v>
      </c>
      <c r="B37" s="33" t="s">
        <v>251</v>
      </c>
      <c r="C37" s="33" t="s">
        <v>252</v>
      </c>
      <c r="D37" s="33" t="s">
        <v>98</v>
      </c>
      <c r="E37" s="33" t="s">
        <v>193</v>
      </c>
      <c r="F37" s="33" t="s">
        <v>257</v>
      </c>
      <c r="G37" s="33" t="s">
        <v>258</v>
      </c>
      <c r="H37" s="108">
        <v>743997.6</v>
      </c>
      <c r="I37" s="108">
        <v>743997.6</v>
      </c>
      <c r="J37" s="23"/>
      <c r="K37" s="23"/>
      <c r="L37" s="108">
        <v>743997.6</v>
      </c>
      <c r="M37" s="23"/>
      <c r="N37" s="153"/>
      <c r="O37" s="153"/>
      <c r="P37" s="153"/>
      <c r="Q37" s="108"/>
      <c r="R37" s="108"/>
      <c r="S37" s="108"/>
      <c r="T37" s="108"/>
      <c r="U37" s="108"/>
      <c r="V37" s="108"/>
      <c r="W37" s="108"/>
    </row>
    <row r="38" ht="22.5" customHeight="1" spans="1:23">
      <c r="A38" s="164" t="s">
        <v>72</v>
      </c>
      <c r="B38" s="33" t="s">
        <v>259</v>
      </c>
      <c r="C38" s="33" t="s">
        <v>260</v>
      </c>
      <c r="D38" s="33" t="s">
        <v>89</v>
      </c>
      <c r="E38" s="33" t="s">
        <v>193</v>
      </c>
      <c r="F38" s="33" t="s">
        <v>261</v>
      </c>
      <c r="G38" s="33" t="s">
        <v>262</v>
      </c>
      <c r="H38" s="108">
        <v>95940</v>
      </c>
      <c r="I38" s="108">
        <v>95940</v>
      </c>
      <c r="J38" s="23"/>
      <c r="K38" s="23"/>
      <c r="L38" s="108">
        <v>95940</v>
      </c>
      <c r="M38" s="23"/>
      <c r="N38" s="153"/>
      <c r="O38" s="153"/>
      <c r="P38" s="153"/>
      <c r="Q38" s="108"/>
      <c r="R38" s="108"/>
      <c r="S38" s="108"/>
      <c r="T38" s="108"/>
      <c r="U38" s="108"/>
      <c r="V38" s="108"/>
      <c r="W38" s="108"/>
    </row>
    <row r="39" ht="22.5" customHeight="1" spans="1:23">
      <c r="A39" s="164" t="s">
        <v>72</v>
      </c>
      <c r="B39" s="33" t="s">
        <v>259</v>
      </c>
      <c r="C39" s="33" t="s">
        <v>260</v>
      </c>
      <c r="D39" s="33" t="s">
        <v>93</v>
      </c>
      <c r="E39" s="33" t="s">
        <v>193</v>
      </c>
      <c r="F39" s="33" t="s">
        <v>261</v>
      </c>
      <c r="G39" s="33" t="s">
        <v>262</v>
      </c>
      <c r="H39" s="108">
        <v>1038060</v>
      </c>
      <c r="I39" s="108">
        <v>1038060</v>
      </c>
      <c r="J39" s="23"/>
      <c r="K39" s="23"/>
      <c r="L39" s="108">
        <v>1038060</v>
      </c>
      <c r="M39" s="23"/>
      <c r="N39" s="153"/>
      <c r="O39" s="153"/>
      <c r="P39" s="153"/>
      <c r="Q39" s="108"/>
      <c r="R39" s="108"/>
      <c r="S39" s="108"/>
      <c r="T39" s="108"/>
      <c r="U39" s="108"/>
      <c r="V39" s="108"/>
      <c r="W39" s="108"/>
    </row>
    <row r="40" ht="22.5" customHeight="1" spans="1:23">
      <c r="A40" s="164" t="s">
        <v>72</v>
      </c>
      <c r="B40" s="33" t="s">
        <v>259</v>
      </c>
      <c r="C40" s="33" t="s">
        <v>260</v>
      </c>
      <c r="D40" s="33" t="s">
        <v>98</v>
      </c>
      <c r="E40" s="33" t="s">
        <v>193</v>
      </c>
      <c r="F40" s="33" t="s">
        <v>261</v>
      </c>
      <c r="G40" s="33" t="s">
        <v>262</v>
      </c>
      <c r="H40" s="108">
        <v>191880</v>
      </c>
      <c r="I40" s="108">
        <v>191880</v>
      </c>
      <c r="J40" s="23"/>
      <c r="K40" s="23"/>
      <c r="L40" s="108">
        <v>191880</v>
      </c>
      <c r="M40" s="23"/>
      <c r="N40" s="153"/>
      <c r="O40" s="153"/>
      <c r="P40" s="153"/>
      <c r="Q40" s="108"/>
      <c r="R40" s="108"/>
      <c r="S40" s="108"/>
      <c r="T40" s="108"/>
      <c r="U40" s="108"/>
      <c r="V40" s="108"/>
      <c r="W40" s="108"/>
    </row>
    <row r="41" ht="22.5" customHeight="1" spans="1:23">
      <c r="A41" s="164" t="s">
        <v>72</v>
      </c>
      <c r="B41" s="33" t="s">
        <v>251</v>
      </c>
      <c r="C41" s="33" t="s">
        <v>252</v>
      </c>
      <c r="D41" s="33" t="s">
        <v>89</v>
      </c>
      <c r="E41" s="33" t="s">
        <v>193</v>
      </c>
      <c r="F41" s="33" t="s">
        <v>261</v>
      </c>
      <c r="G41" s="33" t="s">
        <v>262</v>
      </c>
      <c r="H41" s="108">
        <v>12736</v>
      </c>
      <c r="I41" s="108">
        <v>12736</v>
      </c>
      <c r="J41" s="23"/>
      <c r="K41" s="23"/>
      <c r="L41" s="108">
        <v>12736</v>
      </c>
      <c r="M41" s="23"/>
      <c r="N41" s="153"/>
      <c r="O41" s="153"/>
      <c r="P41" s="153"/>
      <c r="Q41" s="108"/>
      <c r="R41" s="108"/>
      <c r="S41" s="108"/>
      <c r="T41" s="108"/>
      <c r="U41" s="108"/>
      <c r="V41" s="108"/>
      <c r="W41" s="108"/>
    </row>
    <row r="42" ht="22.5" customHeight="1" spans="1:23">
      <c r="A42" s="164" t="s">
        <v>72</v>
      </c>
      <c r="B42" s="33" t="s">
        <v>251</v>
      </c>
      <c r="C42" s="33" t="s">
        <v>252</v>
      </c>
      <c r="D42" s="33" t="s">
        <v>93</v>
      </c>
      <c r="E42" s="33" t="s">
        <v>193</v>
      </c>
      <c r="F42" s="33" t="s">
        <v>261</v>
      </c>
      <c r="G42" s="33" t="s">
        <v>262</v>
      </c>
      <c r="H42" s="108">
        <v>134259</v>
      </c>
      <c r="I42" s="108">
        <v>134259</v>
      </c>
      <c r="J42" s="23"/>
      <c r="K42" s="23"/>
      <c r="L42" s="108">
        <v>134259</v>
      </c>
      <c r="M42" s="23"/>
      <c r="N42" s="153"/>
      <c r="O42" s="153"/>
      <c r="P42" s="153"/>
      <c r="Q42" s="108"/>
      <c r="R42" s="108"/>
      <c r="S42" s="108"/>
      <c r="T42" s="108"/>
      <c r="U42" s="108"/>
      <c r="V42" s="108"/>
      <c r="W42" s="108"/>
    </row>
    <row r="43" ht="22.5" customHeight="1" spans="1:23">
      <c r="A43" s="164" t="s">
        <v>72</v>
      </c>
      <c r="B43" s="33" t="s">
        <v>251</v>
      </c>
      <c r="C43" s="33" t="s">
        <v>252</v>
      </c>
      <c r="D43" s="33" t="s">
        <v>98</v>
      </c>
      <c r="E43" s="33" t="s">
        <v>193</v>
      </c>
      <c r="F43" s="33" t="s">
        <v>261</v>
      </c>
      <c r="G43" s="33" t="s">
        <v>262</v>
      </c>
      <c r="H43" s="108">
        <v>22149</v>
      </c>
      <c r="I43" s="108">
        <v>22149</v>
      </c>
      <c r="J43" s="23"/>
      <c r="K43" s="23"/>
      <c r="L43" s="108">
        <v>22149</v>
      </c>
      <c r="M43" s="23"/>
      <c r="N43" s="153"/>
      <c r="O43" s="153"/>
      <c r="P43" s="153"/>
      <c r="Q43" s="108"/>
      <c r="R43" s="108"/>
      <c r="S43" s="108"/>
      <c r="T43" s="108"/>
      <c r="U43" s="108"/>
      <c r="V43" s="108"/>
      <c r="W43" s="108"/>
    </row>
    <row r="44" ht="22.5" customHeight="1" spans="1:23">
      <c r="A44" s="164" t="s">
        <v>72</v>
      </c>
      <c r="B44" s="33" t="s">
        <v>263</v>
      </c>
      <c r="C44" s="33" t="s">
        <v>264</v>
      </c>
      <c r="D44" s="33" t="s">
        <v>93</v>
      </c>
      <c r="E44" s="33" t="s">
        <v>193</v>
      </c>
      <c r="F44" s="33" t="s">
        <v>265</v>
      </c>
      <c r="G44" s="33" t="s">
        <v>266</v>
      </c>
      <c r="H44" s="108">
        <v>132000</v>
      </c>
      <c r="I44" s="108">
        <v>132000</v>
      </c>
      <c r="J44" s="23"/>
      <c r="K44" s="23"/>
      <c r="L44" s="108">
        <v>132000</v>
      </c>
      <c r="M44" s="23"/>
      <c r="N44" s="153"/>
      <c r="O44" s="153"/>
      <c r="P44" s="153"/>
      <c r="Q44" s="108"/>
      <c r="R44" s="108"/>
      <c r="S44" s="108"/>
      <c r="T44" s="108"/>
      <c r="U44" s="108"/>
      <c r="V44" s="108"/>
      <c r="W44" s="108"/>
    </row>
    <row r="45" ht="22.5" customHeight="1" spans="1:23">
      <c r="A45" s="164" t="s">
        <v>72</v>
      </c>
      <c r="B45" s="33" t="s">
        <v>263</v>
      </c>
      <c r="C45" s="33" t="s">
        <v>264</v>
      </c>
      <c r="D45" s="33" t="s">
        <v>96</v>
      </c>
      <c r="E45" s="33" t="s">
        <v>193</v>
      </c>
      <c r="F45" s="33" t="s">
        <v>265</v>
      </c>
      <c r="G45" s="33" t="s">
        <v>266</v>
      </c>
      <c r="H45" s="108">
        <v>26400</v>
      </c>
      <c r="I45" s="108">
        <v>26400</v>
      </c>
      <c r="J45" s="23"/>
      <c r="K45" s="23"/>
      <c r="L45" s="108">
        <v>26400</v>
      </c>
      <c r="M45" s="23"/>
      <c r="N45" s="153"/>
      <c r="O45" s="153"/>
      <c r="P45" s="153"/>
      <c r="Q45" s="108"/>
      <c r="R45" s="108"/>
      <c r="S45" s="108"/>
      <c r="T45" s="108"/>
      <c r="U45" s="108"/>
      <c r="V45" s="108"/>
      <c r="W45" s="108"/>
    </row>
    <row r="46" ht="22.5" customHeight="1" spans="1:23">
      <c r="A46" s="164" t="s">
        <v>72</v>
      </c>
      <c r="B46" s="33" t="s">
        <v>263</v>
      </c>
      <c r="C46" s="33" t="s">
        <v>264</v>
      </c>
      <c r="D46" s="33" t="s">
        <v>102</v>
      </c>
      <c r="E46" s="33" t="s">
        <v>200</v>
      </c>
      <c r="F46" s="33" t="s">
        <v>265</v>
      </c>
      <c r="G46" s="33" t="s">
        <v>266</v>
      </c>
      <c r="H46" s="108">
        <v>79200</v>
      </c>
      <c r="I46" s="108">
        <v>79200</v>
      </c>
      <c r="J46" s="23"/>
      <c r="K46" s="23"/>
      <c r="L46" s="108">
        <v>79200</v>
      </c>
      <c r="M46" s="23"/>
      <c r="N46" s="153"/>
      <c r="O46" s="153"/>
      <c r="P46" s="153"/>
      <c r="Q46" s="108"/>
      <c r="R46" s="108"/>
      <c r="S46" s="108"/>
      <c r="T46" s="108"/>
      <c r="U46" s="108"/>
      <c r="V46" s="108"/>
      <c r="W46" s="108"/>
    </row>
    <row r="47" ht="22.5" customHeight="1" spans="1:23">
      <c r="A47" s="164" t="s">
        <v>72</v>
      </c>
      <c r="B47" s="33" t="s">
        <v>263</v>
      </c>
      <c r="C47" s="33" t="s">
        <v>264</v>
      </c>
      <c r="D47" s="33" t="s">
        <v>130</v>
      </c>
      <c r="E47" s="33" t="s">
        <v>214</v>
      </c>
      <c r="F47" s="33" t="s">
        <v>265</v>
      </c>
      <c r="G47" s="33" t="s">
        <v>266</v>
      </c>
      <c r="H47" s="108">
        <v>92400</v>
      </c>
      <c r="I47" s="108">
        <v>92400</v>
      </c>
      <c r="J47" s="23"/>
      <c r="K47" s="23"/>
      <c r="L47" s="108">
        <v>92400</v>
      </c>
      <c r="M47" s="23"/>
      <c r="N47" s="153"/>
      <c r="O47" s="153"/>
      <c r="P47" s="153"/>
      <c r="Q47" s="108"/>
      <c r="R47" s="108"/>
      <c r="S47" s="108"/>
      <c r="T47" s="108"/>
      <c r="U47" s="108"/>
      <c r="V47" s="108"/>
      <c r="W47" s="108"/>
    </row>
    <row r="48" ht="22.5" customHeight="1" spans="1:23">
      <c r="A48" s="164" t="s">
        <v>72</v>
      </c>
      <c r="B48" s="33" t="s">
        <v>263</v>
      </c>
      <c r="C48" s="33" t="s">
        <v>264</v>
      </c>
      <c r="D48" s="33" t="s">
        <v>133</v>
      </c>
      <c r="E48" s="33" t="s">
        <v>216</v>
      </c>
      <c r="F48" s="33" t="s">
        <v>265</v>
      </c>
      <c r="G48" s="33" t="s">
        <v>266</v>
      </c>
      <c r="H48" s="108">
        <v>52800</v>
      </c>
      <c r="I48" s="108">
        <v>52800</v>
      </c>
      <c r="J48" s="23"/>
      <c r="K48" s="23"/>
      <c r="L48" s="108">
        <v>52800</v>
      </c>
      <c r="M48" s="23"/>
      <c r="N48" s="153"/>
      <c r="O48" s="153"/>
      <c r="P48" s="153"/>
      <c r="Q48" s="108"/>
      <c r="R48" s="108"/>
      <c r="S48" s="108"/>
      <c r="T48" s="108"/>
      <c r="U48" s="108"/>
      <c r="V48" s="108"/>
      <c r="W48" s="108"/>
    </row>
    <row r="49" ht="22.5" customHeight="1" spans="1:23">
      <c r="A49" s="164" t="s">
        <v>72</v>
      </c>
      <c r="B49" s="33" t="s">
        <v>263</v>
      </c>
      <c r="C49" s="33" t="s">
        <v>264</v>
      </c>
      <c r="D49" s="33" t="s">
        <v>135</v>
      </c>
      <c r="E49" s="33" t="s">
        <v>218</v>
      </c>
      <c r="F49" s="33" t="s">
        <v>265</v>
      </c>
      <c r="G49" s="33" t="s">
        <v>266</v>
      </c>
      <c r="H49" s="108">
        <v>39600</v>
      </c>
      <c r="I49" s="108">
        <v>39600</v>
      </c>
      <c r="J49" s="23"/>
      <c r="K49" s="23"/>
      <c r="L49" s="108">
        <v>39600</v>
      </c>
      <c r="M49" s="23"/>
      <c r="N49" s="153"/>
      <c r="O49" s="153"/>
      <c r="P49" s="153"/>
      <c r="Q49" s="108"/>
      <c r="R49" s="108"/>
      <c r="S49" s="108"/>
      <c r="T49" s="108"/>
      <c r="U49" s="108"/>
      <c r="V49" s="108"/>
      <c r="W49" s="108"/>
    </row>
    <row r="50" ht="22.5" customHeight="1" spans="1:23">
      <c r="A50" s="164" t="s">
        <v>72</v>
      </c>
      <c r="B50" s="33" t="s">
        <v>263</v>
      </c>
      <c r="C50" s="33" t="s">
        <v>264</v>
      </c>
      <c r="D50" s="33" t="s">
        <v>93</v>
      </c>
      <c r="E50" s="33" t="s">
        <v>193</v>
      </c>
      <c r="F50" s="33" t="s">
        <v>265</v>
      </c>
      <c r="G50" s="33" t="s">
        <v>266</v>
      </c>
      <c r="H50" s="108">
        <v>337440</v>
      </c>
      <c r="I50" s="108">
        <v>337440</v>
      </c>
      <c r="J50" s="23"/>
      <c r="K50" s="23"/>
      <c r="L50" s="108">
        <v>337440</v>
      </c>
      <c r="M50" s="23"/>
      <c r="N50" s="153"/>
      <c r="O50" s="153"/>
      <c r="P50" s="153"/>
      <c r="Q50" s="108"/>
      <c r="R50" s="108"/>
      <c r="S50" s="108"/>
      <c r="T50" s="108"/>
      <c r="U50" s="108"/>
      <c r="V50" s="108"/>
      <c r="W50" s="108"/>
    </row>
    <row r="51" ht="22.5" customHeight="1" spans="1:23">
      <c r="A51" s="164" t="s">
        <v>72</v>
      </c>
      <c r="B51" s="33" t="s">
        <v>263</v>
      </c>
      <c r="C51" s="33" t="s">
        <v>264</v>
      </c>
      <c r="D51" s="33" t="s">
        <v>96</v>
      </c>
      <c r="E51" s="33" t="s">
        <v>193</v>
      </c>
      <c r="F51" s="33" t="s">
        <v>265</v>
      </c>
      <c r="G51" s="33" t="s">
        <v>266</v>
      </c>
      <c r="H51" s="108">
        <v>58500</v>
      </c>
      <c r="I51" s="108">
        <v>58500</v>
      </c>
      <c r="J51" s="23"/>
      <c r="K51" s="23"/>
      <c r="L51" s="108">
        <v>58500</v>
      </c>
      <c r="M51" s="23"/>
      <c r="N51" s="153"/>
      <c r="O51" s="153"/>
      <c r="P51" s="153"/>
      <c r="Q51" s="108"/>
      <c r="R51" s="108"/>
      <c r="S51" s="108"/>
      <c r="T51" s="108"/>
      <c r="U51" s="108"/>
      <c r="V51" s="108"/>
      <c r="W51" s="108"/>
    </row>
    <row r="52" ht="22.5" customHeight="1" spans="1:23">
      <c r="A52" s="164" t="s">
        <v>72</v>
      </c>
      <c r="B52" s="33" t="s">
        <v>263</v>
      </c>
      <c r="C52" s="33" t="s">
        <v>264</v>
      </c>
      <c r="D52" s="33" t="s">
        <v>102</v>
      </c>
      <c r="E52" s="33" t="s">
        <v>200</v>
      </c>
      <c r="F52" s="33" t="s">
        <v>265</v>
      </c>
      <c r="G52" s="33" t="s">
        <v>266</v>
      </c>
      <c r="H52" s="108">
        <v>256440</v>
      </c>
      <c r="I52" s="108">
        <v>256440</v>
      </c>
      <c r="J52" s="23"/>
      <c r="K52" s="23"/>
      <c r="L52" s="108">
        <v>256440</v>
      </c>
      <c r="M52" s="23"/>
      <c r="N52" s="153"/>
      <c r="O52" s="153"/>
      <c r="P52" s="153"/>
      <c r="Q52" s="108"/>
      <c r="R52" s="108"/>
      <c r="S52" s="108"/>
      <c r="T52" s="108"/>
      <c r="U52" s="108"/>
      <c r="V52" s="108"/>
      <c r="W52" s="108"/>
    </row>
    <row r="53" ht="22.5" customHeight="1" spans="1:23">
      <c r="A53" s="164" t="s">
        <v>72</v>
      </c>
      <c r="B53" s="33" t="s">
        <v>263</v>
      </c>
      <c r="C53" s="33" t="s">
        <v>264</v>
      </c>
      <c r="D53" s="33" t="s">
        <v>130</v>
      </c>
      <c r="E53" s="33" t="s">
        <v>214</v>
      </c>
      <c r="F53" s="33" t="s">
        <v>265</v>
      </c>
      <c r="G53" s="33" t="s">
        <v>266</v>
      </c>
      <c r="H53" s="108">
        <v>348780</v>
      </c>
      <c r="I53" s="108">
        <v>348780</v>
      </c>
      <c r="J53" s="23"/>
      <c r="K53" s="23"/>
      <c r="L53" s="108">
        <v>348780</v>
      </c>
      <c r="M53" s="23"/>
      <c r="N53" s="153"/>
      <c r="O53" s="153"/>
      <c r="P53" s="153"/>
      <c r="Q53" s="108"/>
      <c r="R53" s="108"/>
      <c r="S53" s="108"/>
      <c r="T53" s="108"/>
      <c r="U53" s="108"/>
      <c r="V53" s="108"/>
      <c r="W53" s="108"/>
    </row>
    <row r="54" ht="22.5" customHeight="1" spans="1:23">
      <c r="A54" s="164" t="s">
        <v>72</v>
      </c>
      <c r="B54" s="33" t="s">
        <v>263</v>
      </c>
      <c r="C54" s="33" t="s">
        <v>264</v>
      </c>
      <c r="D54" s="33" t="s">
        <v>133</v>
      </c>
      <c r="E54" s="33" t="s">
        <v>216</v>
      </c>
      <c r="F54" s="33" t="s">
        <v>265</v>
      </c>
      <c r="G54" s="33" t="s">
        <v>266</v>
      </c>
      <c r="H54" s="108">
        <v>130020</v>
      </c>
      <c r="I54" s="108">
        <v>130020</v>
      </c>
      <c r="J54" s="23"/>
      <c r="K54" s="23"/>
      <c r="L54" s="108">
        <v>130020</v>
      </c>
      <c r="M54" s="23"/>
      <c r="N54" s="153"/>
      <c r="O54" s="153"/>
      <c r="P54" s="153"/>
      <c r="Q54" s="108"/>
      <c r="R54" s="108"/>
      <c r="S54" s="108"/>
      <c r="T54" s="108"/>
      <c r="U54" s="108"/>
      <c r="V54" s="108"/>
      <c r="W54" s="108"/>
    </row>
    <row r="55" ht="22.5" customHeight="1" spans="1:23">
      <c r="A55" s="164" t="s">
        <v>72</v>
      </c>
      <c r="B55" s="33" t="s">
        <v>263</v>
      </c>
      <c r="C55" s="33" t="s">
        <v>264</v>
      </c>
      <c r="D55" s="33" t="s">
        <v>135</v>
      </c>
      <c r="E55" s="33" t="s">
        <v>218</v>
      </c>
      <c r="F55" s="33" t="s">
        <v>265</v>
      </c>
      <c r="G55" s="33" t="s">
        <v>266</v>
      </c>
      <c r="H55" s="108">
        <v>92580</v>
      </c>
      <c r="I55" s="108">
        <v>92580</v>
      </c>
      <c r="J55" s="23"/>
      <c r="K55" s="23"/>
      <c r="L55" s="108">
        <v>92580</v>
      </c>
      <c r="M55" s="23"/>
      <c r="N55" s="153"/>
      <c r="O55" s="153"/>
      <c r="P55" s="153"/>
      <c r="Q55" s="108"/>
      <c r="R55" s="108"/>
      <c r="S55" s="108"/>
      <c r="T55" s="108"/>
      <c r="U55" s="108"/>
      <c r="V55" s="108"/>
      <c r="W55" s="108"/>
    </row>
    <row r="56" ht="22.5" customHeight="1" spans="1:23">
      <c r="A56" s="164" t="s">
        <v>72</v>
      </c>
      <c r="B56" s="33" t="s">
        <v>255</v>
      </c>
      <c r="C56" s="33" t="s">
        <v>256</v>
      </c>
      <c r="D56" s="33" t="s">
        <v>93</v>
      </c>
      <c r="E56" s="33" t="s">
        <v>193</v>
      </c>
      <c r="F56" s="33" t="s">
        <v>265</v>
      </c>
      <c r="G56" s="33" t="s">
        <v>266</v>
      </c>
      <c r="H56" s="108">
        <v>690612</v>
      </c>
      <c r="I56" s="108">
        <v>690612</v>
      </c>
      <c r="J56" s="23"/>
      <c r="K56" s="23"/>
      <c r="L56" s="108">
        <v>690612</v>
      </c>
      <c r="M56" s="23"/>
      <c r="N56" s="153"/>
      <c r="O56" s="153"/>
      <c r="P56" s="153"/>
      <c r="Q56" s="108"/>
      <c r="R56" s="108"/>
      <c r="S56" s="108"/>
      <c r="T56" s="108"/>
      <c r="U56" s="108"/>
      <c r="V56" s="108"/>
      <c r="W56" s="108"/>
    </row>
    <row r="57" ht="22.5" customHeight="1" spans="1:23">
      <c r="A57" s="164" t="s">
        <v>72</v>
      </c>
      <c r="B57" s="33" t="s">
        <v>255</v>
      </c>
      <c r="C57" s="33" t="s">
        <v>256</v>
      </c>
      <c r="D57" s="33" t="s">
        <v>96</v>
      </c>
      <c r="E57" s="33" t="s">
        <v>193</v>
      </c>
      <c r="F57" s="33" t="s">
        <v>265</v>
      </c>
      <c r="G57" s="33" t="s">
        <v>266</v>
      </c>
      <c r="H57" s="108">
        <v>123012</v>
      </c>
      <c r="I57" s="108">
        <v>123012</v>
      </c>
      <c r="J57" s="23"/>
      <c r="K57" s="23"/>
      <c r="L57" s="108">
        <v>123012</v>
      </c>
      <c r="M57" s="23"/>
      <c r="N57" s="153"/>
      <c r="O57" s="153"/>
      <c r="P57" s="153"/>
      <c r="Q57" s="108"/>
      <c r="R57" s="108"/>
      <c r="S57" s="108"/>
      <c r="T57" s="108"/>
      <c r="U57" s="108"/>
      <c r="V57" s="108"/>
      <c r="W57" s="108"/>
    </row>
    <row r="58" ht="22.5" customHeight="1" spans="1:23">
      <c r="A58" s="164" t="s">
        <v>72</v>
      </c>
      <c r="B58" s="33" t="s">
        <v>255</v>
      </c>
      <c r="C58" s="33" t="s">
        <v>256</v>
      </c>
      <c r="D58" s="33" t="s">
        <v>102</v>
      </c>
      <c r="E58" s="33" t="s">
        <v>200</v>
      </c>
      <c r="F58" s="33" t="s">
        <v>265</v>
      </c>
      <c r="G58" s="33" t="s">
        <v>266</v>
      </c>
      <c r="H58" s="108">
        <v>540372</v>
      </c>
      <c r="I58" s="108">
        <v>540372</v>
      </c>
      <c r="J58" s="23"/>
      <c r="K58" s="23"/>
      <c r="L58" s="108">
        <v>540372</v>
      </c>
      <c r="M58" s="23"/>
      <c r="N58" s="153"/>
      <c r="O58" s="153"/>
      <c r="P58" s="153"/>
      <c r="Q58" s="108"/>
      <c r="R58" s="108"/>
      <c r="S58" s="108"/>
      <c r="T58" s="108"/>
      <c r="U58" s="108"/>
      <c r="V58" s="108"/>
      <c r="W58" s="108"/>
    </row>
    <row r="59" ht="22.5" customHeight="1" spans="1:23">
      <c r="A59" s="164" t="s">
        <v>72</v>
      </c>
      <c r="B59" s="33" t="s">
        <v>255</v>
      </c>
      <c r="C59" s="33" t="s">
        <v>256</v>
      </c>
      <c r="D59" s="33" t="s">
        <v>130</v>
      </c>
      <c r="E59" s="33" t="s">
        <v>214</v>
      </c>
      <c r="F59" s="33" t="s">
        <v>265</v>
      </c>
      <c r="G59" s="33" t="s">
        <v>266</v>
      </c>
      <c r="H59" s="108">
        <v>732408</v>
      </c>
      <c r="I59" s="108">
        <v>732408</v>
      </c>
      <c r="J59" s="23"/>
      <c r="K59" s="23"/>
      <c r="L59" s="108">
        <v>732408</v>
      </c>
      <c r="M59" s="23"/>
      <c r="N59" s="153"/>
      <c r="O59" s="153"/>
      <c r="P59" s="153"/>
      <c r="Q59" s="108"/>
      <c r="R59" s="108"/>
      <c r="S59" s="108"/>
      <c r="T59" s="108"/>
      <c r="U59" s="108"/>
      <c r="V59" s="108"/>
      <c r="W59" s="108"/>
    </row>
    <row r="60" ht="22.5" customHeight="1" spans="1:23">
      <c r="A60" s="164" t="s">
        <v>72</v>
      </c>
      <c r="B60" s="33" t="s">
        <v>255</v>
      </c>
      <c r="C60" s="33" t="s">
        <v>256</v>
      </c>
      <c r="D60" s="33" t="s">
        <v>133</v>
      </c>
      <c r="E60" s="33" t="s">
        <v>216</v>
      </c>
      <c r="F60" s="33" t="s">
        <v>265</v>
      </c>
      <c r="G60" s="33" t="s">
        <v>266</v>
      </c>
      <c r="H60" s="108">
        <v>274788</v>
      </c>
      <c r="I60" s="108">
        <v>274788</v>
      </c>
      <c r="J60" s="23"/>
      <c r="K60" s="23"/>
      <c r="L60" s="108">
        <v>274788</v>
      </c>
      <c r="M60" s="23"/>
      <c r="N60" s="153"/>
      <c r="O60" s="153"/>
      <c r="P60" s="153"/>
      <c r="Q60" s="108"/>
      <c r="R60" s="108"/>
      <c r="S60" s="108"/>
      <c r="T60" s="108"/>
      <c r="U60" s="108"/>
      <c r="V60" s="108"/>
      <c r="W60" s="108"/>
    </row>
    <row r="61" ht="22.5" customHeight="1" spans="1:23">
      <c r="A61" s="164" t="s">
        <v>72</v>
      </c>
      <c r="B61" s="33" t="s">
        <v>255</v>
      </c>
      <c r="C61" s="33" t="s">
        <v>256</v>
      </c>
      <c r="D61" s="33" t="s">
        <v>135</v>
      </c>
      <c r="E61" s="33" t="s">
        <v>218</v>
      </c>
      <c r="F61" s="33" t="s">
        <v>265</v>
      </c>
      <c r="G61" s="33" t="s">
        <v>266</v>
      </c>
      <c r="H61" s="108">
        <v>189756</v>
      </c>
      <c r="I61" s="108">
        <v>189756</v>
      </c>
      <c r="J61" s="23"/>
      <c r="K61" s="23"/>
      <c r="L61" s="108">
        <v>189756</v>
      </c>
      <c r="M61" s="23"/>
      <c r="N61" s="153"/>
      <c r="O61" s="153"/>
      <c r="P61" s="153"/>
      <c r="Q61" s="108"/>
      <c r="R61" s="108"/>
      <c r="S61" s="108"/>
      <c r="T61" s="108"/>
      <c r="U61" s="108"/>
      <c r="V61" s="108"/>
      <c r="W61" s="108"/>
    </row>
    <row r="62" ht="22.5" customHeight="1" spans="1:23">
      <c r="A62" s="164" t="s">
        <v>72</v>
      </c>
      <c r="B62" s="33" t="s">
        <v>255</v>
      </c>
      <c r="C62" s="33" t="s">
        <v>256</v>
      </c>
      <c r="D62" s="33" t="s">
        <v>93</v>
      </c>
      <c r="E62" s="33" t="s">
        <v>193</v>
      </c>
      <c r="F62" s="33" t="s">
        <v>265</v>
      </c>
      <c r="G62" s="33" t="s">
        <v>266</v>
      </c>
      <c r="H62" s="108">
        <v>36502</v>
      </c>
      <c r="I62" s="108">
        <v>36502</v>
      </c>
      <c r="J62" s="23"/>
      <c r="K62" s="23"/>
      <c r="L62" s="108">
        <v>36502</v>
      </c>
      <c r="M62" s="23"/>
      <c r="N62" s="153"/>
      <c r="O62" s="153"/>
      <c r="P62" s="153"/>
      <c r="Q62" s="108"/>
      <c r="R62" s="108"/>
      <c r="S62" s="108"/>
      <c r="T62" s="108"/>
      <c r="U62" s="108"/>
      <c r="V62" s="108"/>
      <c r="W62" s="108"/>
    </row>
    <row r="63" ht="22.5" customHeight="1" spans="1:23">
      <c r="A63" s="164" t="s">
        <v>72</v>
      </c>
      <c r="B63" s="33" t="s">
        <v>255</v>
      </c>
      <c r="C63" s="33" t="s">
        <v>256</v>
      </c>
      <c r="D63" s="33" t="s">
        <v>96</v>
      </c>
      <c r="E63" s="33" t="s">
        <v>193</v>
      </c>
      <c r="F63" s="33" t="s">
        <v>265</v>
      </c>
      <c r="G63" s="33" t="s">
        <v>266</v>
      </c>
      <c r="H63" s="108">
        <v>5127</v>
      </c>
      <c r="I63" s="108">
        <v>5127</v>
      </c>
      <c r="J63" s="23"/>
      <c r="K63" s="23"/>
      <c r="L63" s="108">
        <v>5127</v>
      </c>
      <c r="M63" s="23"/>
      <c r="N63" s="153"/>
      <c r="O63" s="153"/>
      <c r="P63" s="153"/>
      <c r="Q63" s="108"/>
      <c r="R63" s="108"/>
      <c r="S63" s="108"/>
      <c r="T63" s="108"/>
      <c r="U63" s="108"/>
      <c r="V63" s="108"/>
      <c r="W63" s="108"/>
    </row>
    <row r="64" ht="22.5" customHeight="1" spans="1:23">
      <c r="A64" s="164" t="s">
        <v>72</v>
      </c>
      <c r="B64" s="33" t="s">
        <v>255</v>
      </c>
      <c r="C64" s="33" t="s">
        <v>256</v>
      </c>
      <c r="D64" s="33" t="s">
        <v>102</v>
      </c>
      <c r="E64" s="33" t="s">
        <v>200</v>
      </c>
      <c r="F64" s="33" t="s">
        <v>265</v>
      </c>
      <c r="G64" s="33" t="s">
        <v>266</v>
      </c>
      <c r="H64" s="108">
        <v>36510</v>
      </c>
      <c r="I64" s="108">
        <v>36510</v>
      </c>
      <c r="J64" s="23"/>
      <c r="K64" s="23"/>
      <c r="L64" s="108">
        <v>36510</v>
      </c>
      <c r="M64" s="23"/>
      <c r="N64" s="153"/>
      <c r="O64" s="153"/>
      <c r="P64" s="153"/>
      <c r="Q64" s="108"/>
      <c r="R64" s="108"/>
      <c r="S64" s="108"/>
      <c r="T64" s="108"/>
      <c r="U64" s="108"/>
      <c r="V64" s="108"/>
      <c r="W64" s="108"/>
    </row>
    <row r="65" ht="22.5" customHeight="1" spans="1:23">
      <c r="A65" s="164" t="s">
        <v>72</v>
      </c>
      <c r="B65" s="33" t="s">
        <v>255</v>
      </c>
      <c r="C65" s="33" t="s">
        <v>256</v>
      </c>
      <c r="D65" s="33" t="s">
        <v>130</v>
      </c>
      <c r="E65" s="33" t="s">
        <v>214</v>
      </c>
      <c r="F65" s="33" t="s">
        <v>265</v>
      </c>
      <c r="G65" s="33" t="s">
        <v>266</v>
      </c>
      <c r="H65" s="108">
        <v>46775</v>
      </c>
      <c r="I65" s="108">
        <v>46775</v>
      </c>
      <c r="J65" s="23"/>
      <c r="K65" s="23"/>
      <c r="L65" s="108">
        <v>46775</v>
      </c>
      <c r="M65" s="23"/>
      <c r="N65" s="153"/>
      <c r="O65" s="153"/>
      <c r="P65" s="153"/>
      <c r="Q65" s="108"/>
      <c r="R65" s="108"/>
      <c r="S65" s="108"/>
      <c r="T65" s="108"/>
      <c r="U65" s="108"/>
      <c r="V65" s="108"/>
      <c r="W65" s="108"/>
    </row>
    <row r="66" ht="22.5" customHeight="1" spans="1:23">
      <c r="A66" s="164" t="s">
        <v>72</v>
      </c>
      <c r="B66" s="33" t="s">
        <v>255</v>
      </c>
      <c r="C66" s="33" t="s">
        <v>256</v>
      </c>
      <c r="D66" s="33" t="s">
        <v>133</v>
      </c>
      <c r="E66" s="33" t="s">
        <v>216</v>
      </c>
      <c r="F66" s="33" t="s">
        <v>265</v>
      </c>
      <c r="G66" s="33" t="s">
        <v>266</v>
      </c>
      <c r="H66" s="108">
        <v>17126</v>
      </c>
      <c r="I66" s="108">
        <v>17126</v>
      </c>
      <c r="J66" s="23"/>
      <c r="K66" s="23"/>
      <c r="L66" s="108">
        <v>17126</v>
      </c>
      <c r="M66" s="23"/>
      <c r="N66" s="153"/>
      <c r="O66" s="153"/>
      <c r="P66" s="153"/>
      <c r="Q66" s="108"/>
      <c r="R66" s="108"/>
      <c r="S66" s="108"/>
      <c r="T66" s="108"/>
      <c r="U66" s="108"/>
      <c r="V66" s="108"/>
      <c r="W66" s="108"/>
    </row>
    <row r="67" ht="22.5" customHeight="1" spans="1:23">
      <c r="A67" s="164" t="s">
        <v>72</v>
      </c>
      <c r="B67" s="33" t="s">
        <v>255</v>
      </c>
      <c r="C67" s="33" t="s">
        <v>256</v>
      </c>
      <c r="D67" s="33" t="s">
        <v>135</v>
      </c>
      <c r="E67" s="33" t="s">
        <v>218</v>
      </c>
      <c r="F67" s="33" t="s">
        <v>265</v>
      </c>
      <c r="G67" s="33" t="s">
        <v>266</v>
      </c>
      <c r="H67" s="108">
        <v>10152</v>
      </c>
      <c r="I67" s="108">
        <v>10152</v>
      </c>
      <c r="J67" s="23"/>
      <c r="K67" s="23"/>
      <c r="L67" s="108">
        <v>10152</v>
      </c>
      <c r="M67" s="23"/>
      <c r="N67" s="153"/>
      <c r="O67" s="153"/>
      <c r="P67" s="153"/>
      <c r="Q67" s="108"/>
      <c r="R67" s="108"/>
      <c r="S67" s="108"/>
      <c r="T67" s="108"/>
      <c r="U67" s="108"/>
      <c r="V67" s="108"/>
      <c r="W67" s="108"/>
    </row>
    <row r="68" ht="22.5" customHeight="1" spans="1:23">
      <c r="A68" s="164" t="s">
        <v>72</v>
      </c>
      <c r="B68" s="33" t="s">
        <v>267</v>
      </c>
      <c r="C68" s="33" t="s">
        <v>268</v>
      </c>
      <c r="D68" s="33" t="s">
        <v>106</v>
      </c>
      <c r="E68" s="33" t="s">
        <v>202</v>
      </c>
      <c r="F68" s="33" t="s">
        <v>269</v>
      </c>
      <c r="G68" s="33" t="s">
        <v>270</v>
      </c>
      <c r="H68" s="108">
        <v>2622144.77</v>
      </c>
      <c r="I68" s="108">
        <v>2622144.77</v>
      </c>
      <c r="J68" s="23"/>
      <c r="K68" s="23"/>
      <c r="L68" s="108">
        <v>2622144.77</v>
      </c>
      <c r="M68" s="23"/>
      <c r="N68" s="153"/>
      <c r="O68" s="153"/>
      <c r="P68" s="153"/>
      <c r="Q68" s="108"/>
      <c r="R68" s="108"/>
      <c r="S68" s="108"/>
      <c r="T68" s="108"/>
      <c r="U68" s="108"/>
      <c r="V68" s="108"/>
      <c r="W68" s="108"/>
    </row>
    <row r="69" ht="22.5" customHeight="1" spans="1:23">
      <c r="A69" s="164" t="s">
        <v>72</v>
      </c>
      <c r="B69" s="33" t="s">
        <v>267</v>
      </c>
      <c r="C69" s="33" t="s">
        <v>268</v>
      </c>
      <c r="D69" s="33" t="s">
        <v>115</v>
      </c>
      <c r="E69" s="33" t="s">
        <v>208</v>
      </c>
      <c r="F69" s="33" t="s">
        <v>271</v>
      </c>
      <c r="G69" s="33" t="s">
        <v>272</v>
      </c>
      <c r="H69" s="108">
        <v>647032.86</v>
      </c>
      <c r="I69" s="108">
        <v>647032.86</v>
      </c>
      <c r="J69" s="23"/>
      <c r="K69" s="23"/>
      <c r="L69" s="108">
        <v>647032.86</v>
      </c>
      <c r="M69" s="23"/>
      <c r="N69" s="153"/>
      <c r="O69" s="153"/>
      <c r="P69" s="153"/>
      <c r="Q69" s="108"/>
      <c r="R69" s="108"/>
      <c r="S69" s="108"/>
      <c r="T69" s="108"/>
      <c r="U69" s="108"/>
      <c r="V69" s="108"/>
      <c r="W69" s="108"/>
    </row>
    <row r="70" ht="22.5" customHeight="1" spans="1:23">
      <c r="A70" s="164" t="s">
        <v>72</v>
      </c>
      <c r="B70" s="33" t="s">
        <v>267</v>
      </c>
      <c r="C70" s="33" t="s">
        <v>268</v>
      </c>
      <c r="D70" s="33" t="s">
        <v>116</v>
      </c>
      <c r="E70" s="33" t="s">
        <v>209</v>
      </c>
      <c r="F70" s="33" t="s">
        <v>271</v>
      </c>
      <c r="G70" s="33" t="s">
        <v>272</v>
      </c>
      <c r="H70" s="108">
        <v>561475.8</v>
      </c>
      <c r="I70" s="108">
        <v>561475.8</v>
      </c>
      <c r="J70" s="23"/>
      <c r="K70" s="23"/>
      <c r="L70" s="108">
        <v>561475.8</v>
      </c>
      <c r="M70" s="23"/>
      <c r="N70" s="153"/>
      <c r="O70" s="153"/>
      <c r="P70" s="153"/>
      <c r="Q70" s="108"/>
      <c r="R70" s="108"/>
      <c r="S70" s="108"/>
      <c r="T70" s="108"/>
      <c r="U70" s="108"/>
      <c r="V70" s="108"/>
      <c r="W70" s="108"/>
    </row>
    <row r="71" ht="22.5" customHeight="1" spans="1:23">
      <c r="A71" s="164" t="s">
        <v>72</v>
      </c>
      <c r="B71" s="33" t="s">
        <v>267</v>
      </c>
      <c r="C71" s="33" t="s">
        <v>268</v>
      </c>
      <c r="D71" s="33" t="s">
        <v>117</v>
      </c>
      <c r="E71" s="33" t="s">
        <v>210</v>
      </c>
      <c r="F71" s="33" t="s">
        <v>273</v>
      </c>
      <c r="G71" s="33" t="s">
        <v>274</v>
      </c>
      <c r="H71" s="108">
        <v>216066.8</v>
      </c>
      <c r="I71" s="108">
        <v>216066.8</v>
      </c>
      <c r="J71" s="23"/>
      <c r="K71" s="23"/>
      <c r="L71" s="108">
        <v>216066.8</v>
      </c>
      <c r="M71" s="23"/>
      <c r="N71" s="153"/>
      <c r="O71" s="153"/>
      <c r="P71" s="153"/>
      <c r="Q71" s="108"/>
      <c r="R71" s="108"/>
      <c r="S71" s="108"/>
      <c r="T71" s="108"/>
      <c r="U71" s="108"/>
      <c r="V71" s="108"/>
      <c r="W71" s="108"/>
    </row>
    <row r="72" ht="22.5" customHeight="1" spans="1:23">
      <c r="A72" s="164" t="s">
        <v>72</v>
      </c>
      <c r="B72" s="33" t="s">
        <v>267</v>
      </c>
      <c r="C72" s="33" t="s">
        <v>268</v>
      </c>
      <c r="D72" s="33" t="s">
        <v>117</v>
      </c>
      <c r="E72" s="33" t="s">
        <v>210</v>
      </c>
      <c r="F72" s="33" t="s">
        <v>273</v>
      </c>
      <c r="G72" s="33" t="s">
        <v>274</v>
      </c>
      <c r="H72" s="108">
        <v>644537.95</v>
      </c>
      <c r="I72" s="108">
        <v>644537.95</v>
      </c>
      <c r="J72" s="23"/>
      <c r="K72" s="23"/>
      <c r="L72" s="108">
        <v>644537.95</v>
      </c>
      <c r="M72" s="23"/>
      <c r="N72" s="153"/>
      <c r="O72" s="153"/>
      <c r="P72" s="153"/>
      <c r="Q72" s="108"/>
      <c r="R72" s="108"/>
      <c r="S72" s="108"/>
      <c r="T72" s="108"/>
      <c r="U72" s="108"/>
      <c r="V72" s="108"/>
      <c r="W72" s="108"/>
    </row>
    <row r="73" ht="22.5" customHeight="1" spans="1:23">
      <c r="A73" s="164" t="s">
        <v>72</v>
      </c>
      <c r="B73" s="33" t="s">
        <v>267</v>
      </c>
      <c r="C73" s="33" t="s">
        <v>268</v>
      </c>
      <c r="D73" s="33" t="s">
        <v>93</v>
      </c>
      <c r="E73" s="33" t="s">
        <v>193</v>
      </c>
      <c r="F73" s="33" t="s">
        <v>275</v>
      </c>
      <c r="G73" s="33" t="s">
        <v>276</v>
      </c>
      <c r="H73" s="108">
        <v>20033.53</v>
      </c>
      <c r="I73" s="108">
        <v>20033.53</v>
      </c>
      <c r="J73" s="23"/>
      <c r="K73" s="23"/>
      <c r="L73" s="108">
        <v>20033.53</v>
      </c>
      <c r="M73" s="23"/>
      <c r="N73" s="153"/>
      <c r="O73" s="153"/>
      <c r="P73" s="153"/>
      <c r="Q73" s="108"/>
      <c r="R73" s="108"/>
      <c r="S73" s="108"/>
      <c r="T73" s="108"/>
      <c r="U73" s="108"/>
      <c r="V73" s="108"/>
      <c r="W73" s="108"/>
    </row>
    <row r="74" ht="22.5" customHeight="1" spans="1:23">
      <c r="A74" s="164" t="s">
        <v>72</v>
      </c>
      <c r="B74" s="33" t="s">
        <v>267</v>
      </c>
      <c r="C74" s="33" t="s">
        <v>268</v>
      </c>
      <c r="D74" s="33" t="s">
        <v>96</v>
      </c>
      <c r="E74" s="33" t="s">
        <v>193</v>
      </c>
      <c r="F74" s="33" t="s">
        <v>275</v>
      </c>
      <c r="G74" s="33" t="s">
        <v>276</v>
      </c>
      <c r="H74" s="108">
        <v>2207.13</v>
      </c>
      <c r="I74" s="108">
        <v>2207.13</v>
      </c>
      <c r="J74" s="23"/>
      <c r="K74" s="23"/>
      <c r="L74" s="108">
        <v>2207.13</v>
      </c>
      <c r="M74" s="23"/>
      <c r="N74" s="153"/>
      <c r="O74" s="153"/>
      <c r="P74" s="153"/>
      <c r="Q74" s="108"/>
      <c r="R74" s="108"/>
      <c r="S74" s="108"/>
      <c r="T74" s="108"/>
      <c r="U74" s="108"/>
      <c r="V74" s="108"/>
      <c r="W74" s="108"/>
    </row>
    <row r="75" ht="22.5" customHeight="1" spans="1:23">
      <c r="A75" s="164" t="s">
        <v>72</v>
      </c>
      <c r="B75" s="33" t="s">
        <v>267</v>
      </c>
      <c r="C75" s="33" t="s">
        <v>268</v>
      </c>
      <c r="D75" s="33" t="s">
        <v>102</v>
      </c>
      <c r="E75" s="33" t="s">
        <v>200</v>
      </c>
      <c r="F75" s="33" t="s">
        <v>275</v>
      </c>
      <c r="G75" s="33" t="s">
        <v>276</v>
      </c>
      <c r="H75" s="108">
        <v>11486.26</v>
      </c>
      <c r="I75" s="108">
        <v>11486.26</v>
      </c>
      <c r="J75" s="23"/>
      <c r="K75" s="23"/>
      <c r="L75" s="108">
        <v>11486.26</v>
      </c>
      <c r="M75" s="23"/>
      <c r="N75" s="153"/>
      <c r="O75" s="153"/>
      <c r="P75" s="153"/>
      <c r="Q75" s="108"/>
      <c r="R75" s="108"/>
      <c r="S75" s="108"/>
      <c r="T75" s="108"/>
      <c r="U75" s="108"/>
      <c r="V75" s="108"/>
      <c r="W75" s="108"/>
    </row>
    <row r="76" ht="22.5" customHeight="1" spans="1:23">
      <c r="A76" s="164" t="s">
        <v>72</v>
      </c>
      <c r="B76" s="33" t="s">
        <v>267</v>
      </c>
      <c r="C76" s="33" t="s">
        <v>268</v>
      </c>
      <c r="D76" s="33" t="s">
        <v>130</v>
      </c>
      <c r="E76" s="33" t="s">
        <v>214</v>
      </c>
      <c r="F76" s="33" t="s">
        <v>275</v>
      </c>
      <c r="G76" s="33" t="s">
        <v>276</v>
      </c>
      <c r="H76" s="108">
        <v>15504.45</v>
      </c>
      <c r="I76" s="108">
        <v>15504.45</v>
      </c>
      <c r="J76" s="23"/>
      <c r="K76" s="23"/>
      <c r="L76" s="108">
        <v>15504.45</v>
      </c>
      <c r="M76" s="23"/>
      <c r="N76" s="153"/>
      <c r="O76" s="153"/>
      <c r="P76" s="153"/>
      <c r="Q76" s="108"/>
      <c r="R76" s="108"/>
      <c r="S76" s="108"/>
      <c r="T76" s="108"/>
      <c r="U76" s="108"/>
      <c r="V76" s="108"/>
      <c r="W76" s="108"/>
    </row>
    <row r="77" ht="22.5" customHeight="1" spans="1:23">
      <c r="A77" s="164" t="s">
        <v>72</v>
      </c>
      <c r="B77" s="33" t="s">
        <v>267</v>
      </c>
      <c r="C77" s="33" t="s">
        <v>268</v>
      </c>
      <c r="D77" s="33" t="s">
        <v>133</v>
      </c>
      <c r="E77" s="33" t="s">
        <v>216</v>
      </c>
      <c r="F77" s="33" t="s">
        <v>275</v>
      </c>
      <c r="G77" s="33" t="s">
        <v>276</v>
      </c>
      <c r="H77" s="108">
        <v>5816.23</v>
      </c>
      <c r="I77" s="108">
        <v>5816.23</v>
      </c>
      <c r="J77" s="23"/>
      <c r="K77" s="23"/>
      <c r="L77" s="108">
        <v>5816.23</v>
      </c>
      <c r="M77" s="23"/>
      <c r="N77" s="153"/>
      <c r="O77" s="153"/>
      <c r="P77" s="153"/>
      <c r="Q77" s="108"/>
      <c r="R77" s="108"/>
      <c r="S77" s="108"/>
      <c r="T77" s="108"/>
      <c r="U77" s="108"/>
      <c r="V77" s="108"/>
      <c r="W77" s="108"/>
    </row>
    <row r="78" ht="22.5" customHeight="1" spans="1:23">
      <c r="A78" s="164" t="s">
        <v>72</v>
      </c>
      <c r="B78" s="33" t="s">
        <v>267</v>
      </c>
      <c r="C78" s="33" t="s">
        <v>268</v>
      </c>
      <c r="D78" s="33" t="s">
        <v>135</v>
      </c>
      <c r="E78" s="33" t="s">
        <v>218</v>
      </c>
      <c r="F78" s="33" t="s">
        <v>275</v>
      </c>
      <c r="G78" s="33" t="s">
        <v>276</v>
      </c>
      <c r="H78" s="108">
        <v>3729.21</v>
      </c>
      <c r="I78" s="108">
        <v>3729.21</v>
      </c>
      <c r="J78" s="23"/>
      <c r="K78" s="23"/>
      <c r="L78" s="108">
        <v>3729.21</v>
      </c>
      <c r="M78" s="23"/>
      <c r="N78" s="153"/>
      <c r="O78" s="153"/>
      <c r="P78" s="153"/>
      <c r="Q78" s="108"/>
      <c r="R78" s="108"/>
      <c r="S78" s="108"/>
      <c r="T78" s="108"/>
      <c r="U78" s="108"/>
      <c r="V78" s="108"/>
      <c r="W78" s="108"/>
    </row>
    <row r="79" ht="22.5" customHeight="1" spans="1:23">
      <c r="A79" s="164" t="s">
        <v>72</v>
      </c>
      <c r="B79" s="33" t="s">
        <v>267</v>
      </c>
      <c r="C79" s="33" t="s">
        <v>268</v>
      </c>
      <c r="D79" s="33" t="s">
        <v>118</v>
      </c>
      <c r="E79" s="33" t="s">
        <v>211</v>
      </c>
      <c r="F79" s="33" t="s">
        <v>275</v>
      </c>
      <c r="G79" s="33" t="s">
        <v>276</v>
      </c>
      <c r="H79" s="108">
        <v>17592.5</v>
      </c>
      <c r="I79" s="108">
        <v>17592.5</v>
      </c>
      <c r="J79" s="23"/>
      <c r="K79" s="23"/>
      <c r="L79" s="108">
        <v>17592.5</v>
      </c>
      <c r="M79" s="23"/>
      <c r="N79" s="153"/>
      <c r="O79" s="153"/>
      <c r="P79" s="153"/>
      <c r="Q79" s="108"/>
      <c r="R79" s="108"/>
      <c r="S79" s="108"/>
      <c r="T79" s="108"/>
      <c r="U79" s="108"/>
      <c r="V79" s="108"/>
      <c r="W79" s="108"/>
    </row>
    <row r="80" ht="22.5" customHeight="1" spans="1:23">
      <c r="A80" s="164" t="s">
        <v>72</v>
      </c>
      <c r="B80" s="33" t="s">
        <v>267</v>
      </c>
      <c r="C80" s="33" t="s">
        <v>268</v>
      </c>
      <c r="D80" s="33" t="s">
        <v>118</v>
      </c>
      <c r="E80" s="33" t="s">
        <v>211</v>
      </c>
      <c r="F80" s="33" t="s">
        <v>275</v>
      </c>
      <c r="G80" s="33" t="s">
        <v>276</v>
      </c>
      <c r="H80" s="108">
        <v>15184.31</v>
      </c>
      <c r="I80" s="108">
        <v>15184.31</v>
      </c>
      <c r="J80" s="23"/>
      <c r="K80" s="23"/>
      <c r="L80" s="108">
        <v>15184.31</v>
      </c>
      <c r="M80" s="23"/>
      <c r="N80" s="153"/>
      <c r="O80" s="153"/>
      <c r="P80" s="153"/>
      <c r="Q80" s="108"/>
      <c r="R80" s="108"/>
      <c r="S80" s="108"/>
      <c r="T80" s="108"/>
      <c r="U80" s="108"/>
      <c r="V80" s="108"/>
      <c r="W80" s="108"/>
    </row>
    <row r="81" ht="22.5" customHeight="1" spans="1:23">
      <c r="A81" s="164" t="s">
        <v>72</v>
      </c>
      <c r="B81" s="33" t="s">
        <v>267</v>
      </c>
      <c r="C81" s="33" t="s">
        <v>268</v>
      </c>
      <c r="D81" s="33" t="s">
        <v>118</v>
      </c>
      <c r="E81" s="33" t="s">
        <v>211</v>
      </c>
      <c r="F81" s="33" t="s">
        <v>275</v>
      </c>
      <c r="G81" s="33" t="s">
        <v>276</v>
      </c>
      <c r="H81" s="108">
        <v>10764</v>
      </c>
      <c r="I81" s="108">
        <v>10764</v>
      </c>
      <c r="J81" s="23"/>
      <c r="K81" s="23"/>
      <c r="L81" s="108">
        <v>10764</v>
      </c>
      <c r="M81" s="23"/>
      <c r="N81" s="153"/>
      <c r="O81" s="153"/>
      <c r="P81" s="153"/>
      <c r="Q81" s="108"/>
      <c r="R81" s="108"/>
      <c r="S81" s="108"/>
      <c r="T81" s="108"/>
      <c r="U81" s="108"/>
      <c r="V81" s="108"/>
      <c r="W81" s="108"/>
    </row>
    <row r="82" ht="22.5" customHeight="1" spans="1:23">
      <c r="A82" s="164" t="s">
        <v>72</v>
      </c>
      <c r="B82" s="33" t="s">
        <v>267</v>
      </c>
      <c r="C82" s="33" t="s">
        <v>268</v>
      </c>
      <c r="D82" s="33" t="s">
        <v>118</v>
      </c>
      <c r="E82" s="33" t="s">
        <v>211</v>
      </c>
      <c r="F82" s="33" t="s">
        <v>275</v>
      </c>
      <c r="G82" s="33" t="s">
        <v>276</v>
      </c>
      <c r="H82" s="108">
        <v>9660</v>
      </c>
      <c r="I82" s="108">
        <v>9660</v>
      </c>
      <c r="J82" s="23"/>
      <c r="K82" s="23"/>
      <c r="L82" s="108">
        <v>9660</v>
      </c>
      <c r="M82" s="23"/>
      <c r="N82" s="153"/>
      <c r="O82" s="153"/>
      <c r="P82" s="153"/>
      <c r="Q82" s="108"/>
      <c r="R82" s="108"/>
      <c r="S82" s="108"/>
      <c r="T82" s="108"/>
      <c r="U82" s="108"/>
      <c r="V82" s="108"/>
      <c r="W82" s="108"/>
    </row>
    <row r="83" ht="22.5" customHeight="1" spans="1:23">
      <c r="A83" s="164" t="s">
        <v>72</v>
      </c>
      <c r="B83" s="33" t="s">
        <v>267</v>
      </c>
      <c r="C83" s="33" t="s">
        <v>268</v>
      </c>
      <c r="D83" s="33" t="s">
        <v>118</v>
      </c>
      <c r="E83" s="33" t="s">
        <v>211</v>
      </c>
      <c r="F83" s="33" t="s">
        <v>275</v>
      </c>
      <c r="G83" s="33" t="s">
        <v>276</v>
      </c>
      <c r="H83" s="108">
        <v>13248</v>
      </c>
      <c r="I83" s="108">
        <v>13248</v>
      </c>
      <c r="J83" s="23"/>
      <c r="K83" s="23"/>
      <c r="L83" s="108">
        <v>13248</v>
      </c>
      <c r="M83" s="23"/>
      <c r="N83" s="153"/>
      <c r="O83" s="153"/>
      <c r="P83" s="153"/>
      <c r="Q83" s="108"/>
      <c r="R83" s="108"/>
      <c r="S83" s="108"/>
      <c r="T83" s="108"/>
      <c r="U83" s="108"/>
      <c r="V83" s="108"/>
      <c r="W83" s="108"/>
    </row>
    <row r="84" ht="22.5" customHeight="1" spans="1:23">
      <c r="A84" s="164" t="s">
        <v>72</v>
      </c>
      <c r="B84" s="33" t="s">
        <v>277</v>
      </c>
      <c r="C84" s="33" t="s">
        <v>222</v>
      </c>
      <c r="D84" s="33" t="s">
        <v>141</v>
      </c>
      <c r="E84" s="33" t="s">
        <v>222</v>
      </c>
      <c r="F84" s="33" t="s">
        <v>278</v>
      </c>
      <c r="G84" s="33" t="s">
        <v>222</v>
      </c>
      <c r="H84" s="108">
        <v>2090974.18</v>
      </c>
      <c r="I84" s="108">
        <v>2090974.18</v>
      </c>
      <c r="J84" s="23"/>
      <c r="K84" s="23"/>
      <c r="L84" s="108">
        <v>2090974.18</v>
      </c>
      <c r="M84" s="23"/>
      <c r="N84" s="153"/>
      <c r="O84" s="153"/>
      <c r="P84" s="153"/>
      <c r="Q84" s="108"/>
      <c r="R84" s="108"/>
      <c r="S84" s="108"/>
      <c r="T84" s="108"/>
      <c r="U84" s="108"/>
      <c r="V84" s="108"/>
      <c r="W84" s="108"/>
    </row>
    <row r="85" ht="22.5" customHeight="1" spans="1:23">
      <c r="A85" s="164" t="s">
        <v>72</v>
      </c>
      <c r="B85" s="33" t="s">
        <v>279</v>
      </c>
      <c r="C85" s="33" t="s">
        <v>280</v>
      </c>
      <c r="D85" s="33" t="s">
        <v>89</v>
      </c>
      <c r="E85" s="33" t="s">
        <v>193</v>
      </c>
      <c r="F85" s="33" t="s">
        <v>281</v>
      </c>
      <c r="G85" s="33" t="s">
        <v>282</v>
      </c>
      <c r="H85" s="108">
        <v>5000</v>
      </c>
      <c r="I85" s="108">
        <v>5000</v>
      </c>
      <c r="J85" s="23"/>
      <c r="K85" s="23"/>
      <c r="L85" s="108">
        <v>5000</v>
      </c>
      <c r="M85" s="23"/>
      <c r="N85" s="153"/>
      <c r="O85" s="153"/>
      <c r="P85" s="153"/>
      <c r="Q85" s="108"/>
      <c r="R85" s="108"/>
      <c r="S85" s="108"/>
      <c r="T85" s="108"/>
      <c r="U85" s="108"/>
      <c r="V85" s="108"/>
      <c r="W85" s="108"/>
    </row>
    <row r="86" ht="22.5" customHeight="1" spans="1:23">
      <c r="A86" s="164" t="s">
        <v>72</v>
      </c>
      <c r="B86" s="33" t="s">
        <v>279</v>
      </c>
      <c r="C86" s="33" t="s">
        <v>280</v>
      </c>
      <c r="D86" s="33" t="s">
        <v>89</v>
      </c>
      <c r="E86" s="33" t="s">
        <v>193</v>
      </c>
      <c r="F86" s="33" t="s">
        <v>283</v>
      </c>
      <c r="G86" s="33" t="s">
        <v>284</v>
      </c>
      <c r="H86" s="108">
        <v>7600</v>
      </c>
      <c r="I86" s="108">
        <v>7600</v>
      </c>
      <c r="J86" s="23"/>
      <c r="K86" s="23"/>
      <c r="L86" s="108">
        <v>7600</v>
      </c>
      <c r="M86" s="23"/>
      <c r="N86" s="153"/>
      <c r="O86" s="153"/>
      <c r="P86" s="153"/>
      <c r="Q86" s="108"/>
      <c r="R86" s="108"/>
      <c r="S86" s="108"/>
      <c r="T86" s="108"/>
      <c r="U86" s="108"/>
      <c r="V86" s="108"/>
      <c r="W86" s="108"/>
    </row>
    <row r="87" ht="22.5" customHeight="1" spans="1:23">
      <c r="A87" s="164" t="s">
        <v>72</v>
      </c>
      <c r="B87" s="33" t="s">
        <v>279</v>
      </c>
      <c r="C87" s="33" t="s">
        <v>280</v>
      </c>
      <c r="D87" s="33" t="s">
        <v>93</v>
      </c>
      <c r="E87" s="33" t="s">
        <v>193</v>
      </c>
      <c r="F87" s="33" t="s">
        <v>285</v>
      </c>
      <c r="G87" s="33" t="s">
        <v>286</v>
      </c>
      <c r="H87" s="108">
        <v>55500</v>
      </c>
      <c r="I87" s="108">
        <v>55500</v>
      </c>
      <c r="J87" s="23"/>
      <c r="K87" s="23"/>
      <c r="L87" s="108">
        <v>55500</v>
      </c>
      <c r="M87" s="23"/>
      <c r="N87" s="153"/>
      <c r="O87" s="153"/>
      <c r="P87" s="153"/>
      <c r="Q87" s="108"/>
      <c r="R87" s="108"/>
      <c r="S87" s="108"/>
      <c r="T87" s="108"/>
      <c r="U87" s="108"/>
      <c r="V87" s="108"/>
      <c r="W87" s="108"/>
    </row>
    <row r="88" ht="22.5" customHeight="1" spans="1:23">
      <c r="A88" s="164" t="s">
        <v>72</v>
      </c>
      <c r="B88" s="33" t="s">
        <v>279</v>
      </c>
      <c r="C88" s="33" t="s">
        <v>280</v>
      </c>
      <c r="D88" s="33" t="s">
        <v>93</v>
      </c>
      <c r="E88" s="33" t="s">
        <v>193</v>
      </c>
      <c r="F88" s="33" t="s">
        <v>287</v>
      </c>
      <c r="G88" s="33" t="s">
        <v>288</v>
      </c>
      <c r="H88" s="108">
        <v>86200</v>
      </c>
      <c r="I88" s="108">
        <v>86200</v>
      </c>
      <c r="J88" s="23"/>
      <c r="K88" s="23"/>
      <c r="L88" s="108">
        <v>86200</v>
      </c>
      <c r="M88" s="23"/>
      <c r="N88" s="153"/>
      <c r="O88" s="153"/>
      <c r="P88" s="153"/>
      <c r="Q88" s="108"/>
      <c r="R88" s="108"/>
      <c r="S88" s="108"/>
      <c r="T88" s="108"/>
      <c r="U88" s="108"/>
      <c r="V88" s="108"/>
      <c r="W88" s="108"/>
    </row>
    <row r="89" ht="22.5" customHeight="1" spans="1:23">
      <c r="A89" s="164" t="s">
        <v>72</v>
      </c>
      <c r="B89" s="33" t="s">
        <v>289</v>
      </c>
      <c r="C89" s="33" t="s">
        <v>229</v>
      </c>
      <c r="D89" s="33" t="s">
        <v>93</v>
      </c>
      <c r="E89" s="33" t="s">
        <v>193</v>
      </c>
      <c r="F89" s="33" t="s">
        <v>290</v>
      </c>
      <c r="G89" s="33" t="s">
        <v>229</v>
      </c>
      <c r="H89" s="108">
        <v>10000</v>
      </c>
      <c r="I89" s="108">
        <v>10000</v>
      </c>
      <c r="J89" s="23"/>
      <c r="K89" s="23"/>
      <c r="L89" s="108">
        <v>10000</v>
      </c>
      <c r="M89" s="23"/>
      <c r="N89" s="153"/>
      <c r="O89" s="153"/>
      <c r="P89" s="153"/>
      <c r="Q89" s="108"/>
      <c r="R89" s="108"/>
      <c r="S89" s="108"/>
      <c r="T89" s="108"/>
      <c r="U89" s="108"/>
      <c r="V89" s="108"/>
      <c r="W89" s="108"/>
    </row>
    <row r="90" ht="22.5" customHeight="1" spans="1:23">
      <c r="A90" s="164" t="s">
        <v>72</v>
      </c>
      <c r="B90" s="33" t="s">
        <v>279</v>
      </c>
      <c r="C90" s="33" t="s">
        <v>280</v>
      </c>
      <c r="D90" s="33" t="s">
        <v>93</v>
      </c>
      <c r="E90" s="33" t="s">
        <v>193</v>
      </c>
      <c r="F90" s="33" t="s">
        <v>281</v>
      </c>
      <c r="G90" s="33" t="s">
        <v>282</v>
      </c>
      <c r="H90" s="108">
        <v>17600</v>
      </c>
      <c r="I90" s="108">
        <v>17600</v>
      </c>
      <c r="J90" s="23"/>
      <c r="K90" s="23"/>
      <c r="L90" s="108">
        <v>17600</v>
      </c>
      <c r="M90" s="23"/>
      <c r="N90" s="153"/>
      <c r="O90" s="153"/>
      <c r="P90" s="153"/>
      <c r="Q90" s="108"/>
      <c r="R90" s="108"/>
      <c r="S90" s="108"/>
      <c r="T90" s="108"/>
      <c r="U90" s="108"/>
      <c r="V90" s="108"/>
      <c r="W90" s="108"/>
    </row>
    <row r="91" ht="22.5" customHeight="1" spans="1:23">
      <c r="A91" s="164" t="s">
        <v>72</v>
      </c>
      <c r="B91" s="33" t="s">
        <v>279</v>
      </c>
      <c r="C91" s="33" t="s">
        <v>280</v>
      </c>
      <c r="D91" s="33" t="s">
        <v>93</v>
      </c>
      <c r="E91" s="33" t="s">
        <v>193</v>
      </c>
      <c r="F91" s="33" t="s">
        <v>283</v>
      </c>
      <c r="G91" s="33" t="s">
        <v>284</v>
      </c>
      <c r="H91" s="108">
        <v>114200</v>
      </c>
      <c r="I91" s="108">
        <v>114200</v>
      </c>
      <c r="J91" s="23"/>
      <c r="K91" s="23"/>
      <c r="L91" s="108">
        <v>114200</v>
      </c>
      <c r="M91" s="23"/>
      <c r="N91" s="153"/>
      <c r="O91" s="153"/>
      <c r="P91" s="153"/>
      <c r="Q91" s="108"/>
      <c r="R91" s="108"/>
      <c r="S91" s="108"/>
      <c r="T91" s="108"/>
      <c r="U91" s="108"/>
      <c r="V91" s="108"/>
      <c r="W91" s="108"/>
    </row>
    <row r="92" ht="22.5" customHeight="1" spans="1:23">
      <c r="A92" s="164" t="s">
        <v>72</v>
      </c>
      <c r="B92" s="33" t="s">
        <v>279</v>
      </c>
      <c r="C92" s="33" t="s">
        <v>280</v>
      </c>
      <c r="D92" s="33" t="s">
        <v>96</v>
      </c>
      <c r="E92" s="33" t="s">
        <v>193</v>
      </c>
      <c r="F92" s="33" t="s">
        <v>283</v>
      </c>
      <c r="G92" s="33" t="s">
        <v>284</v>
      </c>
      <c r="H92" s="108">
        <v>10000</v>
      </c>
      <c r="I92" s="108">
        <v>10000</v>
      </c>
      <c r="J92" s="23"/>
      <c r="K92" s="23"/>
      <c r="L92" s="108">
        <v>10000</v>
      </c>
      <c r="M92" s="23"/>
      <c r="N92" s="153"/>
      <c r="O92" s="153"/>
      <c r="P92" s="153"/>
      <c r="Q92" s="108"/>
      <c r="R92" s="108"/>
      <c r="S92" s="108"/>
      <c r="T92" s="108"/>
      <c r="U92" s="108"/>
      <c r="V92" s="108"/>
      <c r="W92" s="108"/>
    </row>
    <row r="93" ht="22.5" customHeight="1" spans="1:23">
      <c r="A93" s="164" t="s">
        <v>72</v>
      </c>
      <c r="B93" s="33" t="s">
        <v>279</v>
      </c>
      <c r="C93" s="33" t="s">
        <v>280</v>
      </c>
      <c r="D93" s="33" t="s">
        <v>96</v>
      </c>
      <c r="E93" s="33" t="s">
        <v>193</v>
      </c>
      <c r="F93" s="33" t="s">
        <v>287</v>
      </c>
      <c r="G93" s="33" t="s">
        <v>288</v>
      </c>
      <c r="H93" s="108">
        <v>2600</v>
      </c>
      <c r="I93" s="108">
        <v>2600</v>
      </c>
      <c r="J93" s="23"/>
      <c r="K93" s="23"/>
      <c r="L93" s="108">
        <v>2600</v>
      </c>
      <c r="M93" s="23"/>
      <c r="N93" s="153"/>
      <c r="O93" s="153"/>
      <c r="P93" s="153"/>
      <c r="Q93" s="108"/>
      <c r="R93" s="108"/>
      <c r="S93" s="108"/>
      <c r="T93" s="108"/>
      <c r="U93" s="108"/>
      <c r="V93" s="108"/>
      <c r="W93" s="108"/>
    </row>
    <row r="94" ht="22.5" customHeight="1" spans="1:23">
      <c r="A94" s="164" t="s">
        <v>72</v>
      </c>
      <c r="B94" s="33" t="s">
        <v>279</v>
      </c>
      <c r="C94" s="33" t="s">
        <v>280</v>
      </c>
      <c r="D94" s="33" t="s">
        <v>98</v>
      </c>
      <c r="E94" s="33" t="s">
        <v>193</v>
      </c>
      <c r="F94" s="33" t="s">
        <v>283</v>
      </c>
      <c r="G94" s="33" t="s">
        <v>284</v>
      </c>
      <c r="H94" s="108">
        <v>23800</v>
      </c>
      <c r="I94" s="108">
        <v>23800</v>
      </c>
      <c r="J94" s="23"/>
      <c r="K94" s="23"/>
      <c r="L94" s="108">
        <v>23800</v>
      </c>
      <c r="M94" s="23"/>
      <c r="N94" s="153"/>
      <c r="O94" s="153"/>
      <c r="P94" s="153"/>
      <c r="Q94" s="108"/>
      <c r="R94" s="108"/>
      <c r="S94" s="108"/>
      <c r="T94" s="108"/>
      <c r="U94" s="108"/>
      <c r="V94" s="108"/>
      <c r="W94" s="108"/>
    </row>
    <row r="95" ht="22.5" customHeight="1" spans="1:23">
      <c r="A95" s="164" t="s">
        <v>72</v>
      </c>
      <c r="B95" s="33" t="s">
        <v>279</v>
      </c>
      <c r="C95" s="33" t="s">
        <v>280</v>
      </c>
      <c r="D95" s="33" t="s">
        <v>98</v>
      </c>
      <c r="E95" s="33" t="s">
        <v>193</v>
      </c>
      <c r="F95" s="33" t="s">
        <v>287</v>
      </c>
      <c r="G95" s="33" t="s">
        <v>288</v>
      </c>
      <c r="H95" s="108">
        <v>14000</v>
      </c>
      <c r="I95" s="108">
        <v>14000</v>
      </c>
      <c r="J95" s="23"/>
      <c r="K95" s="23"/>
      <c r="L95" s="108">
        <v>14000</v>
      </c>
      <c r="M95" s="23"/>
      <c r="N95" s="153"/>
      <c r="O95" s="153"/>
      <c r="P95" s="153"/>
      <c r="Q95" s="108"/>
      <c r="R95" s="108"/>
      <c r="S95" s="108"/>
      <c r="T95" s="108"/>
      <c r="U95" s="108"/>
      <c r="V95" s="108"/>
      <c r="W95" s="108"/>
    </row>
    <row r="96" ht="22.5" customHeight="1" spans="1:23">
      <c r="A96" s="164" t="s">
        <v>72</v>
      </c>
      <c r="B96" s="33" t="s">
        <v>279</v>
      </c>
      <c r="C96" s="33" t="s">
        <v>280</v>
      </c>
      <c r="D96" s="33" t="s">
        <v>102</v>
      </c>
      <c r="E96" s="33" t="s">
        <v>200</v>
      </c>
      <c r="F96" s="33" t="s">
        <v>283</v>
      </c>
      <c r="G96" s="33" t="s">
        <v>284</v>
      </c>
      <c r="H96" s="108">
        <v>24000</v>
      </c>
      <c r="I96" s="108">
        <v>24000</v>
      </c>
      <c r="J96" s="23"/>
      <c r="K96" s="23"/>
      <c r="L96" s="108">
        <v>24000</v>
      </c>
      <c r="M96" s="23"/>
      <c r="N96" s="153"/>
      <c r="O96" s="153"/>
      <c r="P96" s="153"/>
      <c r="Q96" s="108"/>
      <c r="R96" s="108"/>
      <c r="S96" s="108"/>
      <c r="T96" s="108"/>
      <c r="U96" s="108"/>
      <c r="V96" s="108"/>
      <c r="W96" s="108"/>
    </row>
    <row r="97" ht="22.5" customHeight="1" spans="1:23">
      <c r="A97" s="164" t="s">
        <v>72</v>
      </c>
      <c r="B97" s="33" t="s">
        <v>279</v>
      </c>
      <c r="C97" s="33" t="s">
        <v>280</v>
      </c>
      <c r="D97" s="33" t="s">
        <v>102</v>
      </c>
      <c r="E97" s="33" t="s">
        <v>200</v>
      </c>
      <c r="F97" s="33" t="s">
        <v>287</v>
      </c>
      <c r="G97" s="33" t="s">
        <v>288</v>
      </c>
      <c r="H97" s="108">
        <v>13800</v>
      </c>
      <c r="I97" s="108">
        <v>13800</v>
      </c>
      <c r="J97" s="23"/>
      <c r="K97" s="23"/>
      <c r="L97" s="108">
        <v>13800</v>
      </c>
      <c r="M97" s="23"/>
      <c r="N97" s="153"/>
      <c r="O97" s="153"/>
      <c r="P97" s="153"/>
      <c r="Q97" s="108"/>
      <c r="R97" s="108"/>
      <c r="S97" s="108"/>
      <c r="T97" s="108"/>
      <c r="U97" s="108"/>
      <c r="V97" s="108"/>
      <c r="W97" s="108"/>
    </row>
    <row r="98" ht="22.5" customHeight="1" spans="1:23">
      <c r="A98" s="164" t="s">
        <v>72</v>
      </c>
      <c r="B98" s="33" t="s">
        <v>279</v>
      </c>
      <c r="C98" s="33" t="s">
        <v>280</v>
      </c>
      <c r="D98" s="33" t="s">
        <v>130</v>
      </c>
      <c r="E98" s="33" t="s">
        <v>214</v>
      </c>
      <c r="F98" s="33" t="s">
        <v>283</v>
      </c>
      <c r="G98" s="33" t="s">
        <v>284</v>
      </c>
      <c r="H98" s="108">
        <v>30000</v>
      </c>
      <c r="I98" s="108">
        <v>30000</v>
      </c>
      <c r="J98" s="23"/>
      <c r="K98" s="23"/>
      <c r="L98" s="108">
        <v>30000</v>
      </c>
      <c r="M98" s="23"/>
      <c r="N98" s="153"/>
      <c r="O98" s="153"/>
      <c r="P98" s="153"/>
      <c r="Q98" s="108"/>
      <c r="R98" s="108"/>
      <c r="S98" s="108"/>
      <c r="T98" s="108"/>
      <c r="U98" s="108"/>
      <c r="V98" s="108"/>
      <c r="W98" s="108"/>
    </row>
    <row r="99" ht="22.5" customHeight="1" spans="1:23">
      <c r="A99" s="164" t="s">
        <v>72</v>
      </c>
      <c r="B99" s="33" t="s">
        <v>279</v>
      </c>
      <c r="C99" s="33" t="s">
        <v>280</v>
      </c>
      <c r="D99" s="33" t="s">
        <v>130</v>
      </c>
      <c r="E99" s="33" t="s">
        <v>214</v>
      </c>
      <c r="F99" s="33" t="s">
        <v>287</v>
      </c>
      <c r="G99" s="33" t="s">
        <v>288</v>
      </c>
      <c r="H99" s="108">
        <v>10000</v>
      </c>
      <c r="I99" s="108">
        <v>10000</v>
      </c>
      <c r="J99" s="23"/>
      <c r="K99" s="23"/>
      <c r="L99" s="108">
        <v>10000</v>
      </c>
      <c r="M99" s="23"/>
      <c r="N99" s="153"/>
      <c r="O99" s="153"/>
      <c r="P99" s="153"/>
      <c r="Q99" s="108"/>
      <c r="R99" s="108"/>
      <c r="S99" s="108"/>
      <c r="T99" s="108"/>
      <c r="U99" s="108"/>
      <c r="V99" s="108"/>
      <c r="W99" s="108"/>
    </row>
    <row r="100" ht="22.5" customHeight="1" spans="1:23">
      <c r="A100" s="164" t="s">
        <v>72</v>
      </c>
      <c r="B100" s="33" t="s">
        <v>279</v>
      </c>
      <c r="C100" s="33" t="s">
        <v>280</v>
      </c>
      <c r="D100" s="33" t="s">
        <v>130</v>
      </c>
      <c r="E100" s="33" t="s">
        <v>214</v>
      </c>
      <c r="F100" s="33" t="s">
        <v>281</v>
      </c>
      <c r="G100" s="33" t="s">
        <v>282</v>
      </c>
      <c r="H100" s="108">
        <v>4100</v>
      </c>
      <c r="I100" s="108">
        <v>4100</v>
      </c>
      <c r="J100" s="23"/>
      <c r="K100" s="23"/>
      <c r="L100" s="108">
        <v>4100</v>
      </c>
      <c r="M100" s="23"/>
      <c r="N100" s="153"/>
      <c r="O100" s="153"/>
      <c r="P100" s="153"/>
      <c r="Q100" s="108"/>
      <c r="R100" s="108"/>
      <c r="S100" s="108"/>
      <c r="T100" s="108"/>
      <c r="U100" s="108"/>
      <c r="V100" s="108"/>
      <c r="W100" s="108"/>
    </row>
    <row r="101" ht="22.5" customHeight="1" spans="1:23">
      <c r="A101" s="164" t="s">
        <v>72</v>
      </c>
      <c r="B101" s="33" t="s">
        <v>279</v>
      </c>
      <c r="C101" s="33" t="s">
        <v>280</v>
      </c>
      <c r="D101" s="33" t="s">
        <v>133</v>
      </c>
      <c r="E101" s="33" t="s">
        <v>216</v>
      </c>
      <c r="F101" s="33" t="s">
        <v>283</v>
      </c>
      <c r="G101" s="33" t="s">
        <v>284</v>
      </c>
      <c r="H101" s="108">
        <v>15000</v>
      </c>
      <c r="I101" s="108">
        <v>15000</v>
      </c>
      <c r="J101" s="23"/>
      <c r="K101" s="23"/>
      <c r="L101" s="108">
        <v>15000</v>
      </c>
      <c r="M101" s="23"/>
      <c r="N101" s="153"/>
      <c r="O101" s="153"/>
      <c r="P101" s="153"/>
      <c r="Q101" s="108"/>
      <c r="R101" s="108"/>
      <c r="S101" s="108"/>
      <c r="T101" s="108"/>
      <c r="U101" s="108"/>
      <c r="V101" s="108"/>
      <c r="W101" s="108"/>
    </row>
    <row r="102" ht="22.5" customHeight="1" spans="1:23">
      <c r="A102" s="164" t="s">
        <v>72</v>
      </c>
      <c r="B102" s="33" t="s">
        <v>279</v>
      </c>
      <c r="C102" s="33" t="s">
        <v>280</v>
      </c>
      <c r="D102" s="33" t="s">
        <v>133</v>
      </c>
      <c r="E102" s="33" t="s">
        <v>216</v>
      </c>
      <c r="F102" s="33" t="s">
        <v>287</v>
      </c>
      <c r="G102" s="33" t="s">
        <v>288</v>
      </c>
      <c r="H102" s="108">
        <v>10200</v>
      </c>
      <c r="I102" s="108">
        <v>10200</v>
      </c>
      <c r="J102" s="23"/>
      <c r="K102" s="23"/>
      <c r="L102" s="108">
        <v>10200</v>
      </c>
      <c r="M102" s="23"/>
      <c r="N102" s="153"/>
      <c r="O102" s="153"/>
      <c r="P102" s="153"/>
      <c r="Q102" s="108"/>
      <c r="R102" s="108"/>
      <c r="S102" s="108"/>
      <c r="T102" s="108"/>
      <c r="U102" s="108"/>
      <c r="V102" s="108"/>
      <c r="W102" s="108"/>
    </row>
    <row r="103" ht="22.5" customHeight="1" spans="1:23">
      <c r="A103" s="164" t="s">
        <v>72</v>
      </c>
      <c r="B103" s="33" t="s">
        <v>279</v>
      </c>
      <c r="C103" s="33" t="s">
        <v>280</v>
      </c>
      <c r="D103" s="33" t="s">
        <v>135</v>
      </c>
      <c r="E103" s="33" t="s">
        <v>218</v>
      </c>
      <c r="F103" s="33" t="s">
        <v>283</v>
      </c>
      <c r="G103" s="33" t="s">
        <v>284</v>
      </c>
      <c r="H103" s="108">
        <v>10000</v>
      </c>
      <c r="I103" s="108">
        <v>10000</v>
      </c>
      <c r="J103" s="23"/>
      <c r="K103" s="23"/>
      <c r="L103" s="108">
        <v>10000</v>
      </c>
      <c r="M103" s="23"/>
      <c r="N103" s="153"/>
      <c r="O103" s="153"/>
      <c r="P103" s="153"/>
      <c r="Q103" s="108"/>
      <c r="R103" s="108"/>
      <c r="S103" s="108"/>
      <c r="T103" s="108"/>
      <c r="U103" s="108"/>
      <c r="V103" s="108"/>
      <c r="W103" s="108"/>
    </row>
    <row r="104" ht="22.5" customHeight="1" spans="1:23">
      <c r="A104" s="164" t="s">
        <v>72</v>
      </c>
      <c r="B104" s="33" t="s">
        <v>279</v>
      </c>
      <c r="C104" s="33" t="s">
        <v>280</v>
      </c>
      <c r="D104" s="33" t="s">
        <v>135</v>
      </c>
      <c r="E104" s="33" t="s">
        <v>218</v>
      </c>
      <c r="F104" s="33" t="s">
        <v>287</v>
      </c>
      <c r="G104" s="33" t="s">
        <v>288</v>
      </c>
      <c r="H104" s="108">
        <v>1900</v>
      </c>
      <c r="I104" s="108">
        <v>1900</v>
      </c>
      <c r="J104" s="23"/>
      <c r="K104" s="23"/>
      <c r="L104" s="108">
        <v>1900</v>
      </c>
      <c r="M104" s="23"/>
      <c r="N104" s="153"/>
      <c r="O104" s="153"/>
      <c r="P104" s="153"/>
      <c r="Q104" s="108"/>
      <c r="R104" s="108"/>
      <c r="S104" s="108"/>
      <c r="T104" s="108"/>
      <c r="U104" s="108"/>
      <c r="V104" s="108"/>
      <c r="W104" s="108"/>
    </row>
    <row r="105" ht="22.5" customHeight="1" spans="1:23">
      <c r="A105" s="164" t="s">
        <v>72</v>
      </c>
      <c r="B105" s="33" t="s">
        <v>279</v>
      </c>
      <c r="C105" s="33" t="s">
        <v>280</v>
      </c>
      <c r="D105" s="33" t="s">
        <v>135</v>
      </c>
      <c r="E105" s="33" t="s">
        <v>218</v>
      </c>
      <c r="F105" s="33" t="s">
        <v>281</v>
      </c>
      <c r="G105" s="33" t="s">
        <v>282</v>
      </c>
      <c r="H105" s="108">
        <v>7000</v>
      </c>
      <c r="I105" s="108">
        <v>7000</v>
      </c>
      <c r="J105" s="23"/>
      <c r="K105" s="23"/>
      <c r="L105" s="108">
        <v>7000</v>
      </c>
      <c r="M105" s="23"/>
      <c r="N105" s="153"/>
      <c r="O105" s="153"/>
      <c r="P105" s="153"/>
      <c r="Q105" s="108"/>
      <c r="R105" s="108"/>
      <c r="S105" s="108"/>
      <c r="T105" s="108"/>
      <c r="U105" s="108"/>
      <c r="V105" s="108"/>
      <c r="W105" s="108"/>
    </row>
    <row r="106" ht="22.5" customHeight="1" spans="1:23">
      <c r="A106" s="164" t="s">
        <v>72</v>
      </c>
      <c r="B106" s="33" t="s">
        <v>279</v>
      </c>
      <c r="C106" s="33" t="s">
        <v>280</v>
      </c>
      <c r="D106" s="33" t="s">
        <v>89</v>
      </c>
      <c r="E106" s="33" t="s">
        <v>193</v>
      </c>
      <c r="F106" s="33" t="s">
        <v>283</v>
      </c>
      <c r="G106" s="33" t="s">
        <v>284</v>
      </c>
      <c r="H106" s="108">
        <v>300</v>
      </c>
      <c r="I106" s="108">
        <v>300</v>
      </c>
      <c r="J106" s="23"/>
      <c r="K106" s="23"/>
      <c r="L106" s="108">
        <v>300</v>
      </c>
      <c r="M106" s="23"/>
      <c r="N106" s="153"/>
      <c r="O106" s="153"/>
      <c r="P106" s="153"/>
      <c r="Q106" s="108"/>
      <c r="R106" s="108"/>
      <c r="S106" s="108"/>
      <c r="T106" s="108"/>
      <c r="U106" s="108"/>
      <c r="V106" s="108"/>
      <c r="W106" s="108"/>
    </row>
    <row r="107" ht="22.5" customHeight="1" spans="1:23">
      <c r="A107" s="164" t="s">
        <v>72</v>
      </c>
      <c r="B107" s="33" t="s">
        <v>279</v>
      </c>
      <c r="C107" s="33" t="s">
        <v>280</v>
      </c>
      <c r="D107" s="33" t="s">
        <v>93</v>
      </c>
      <c r="E107" s="33" t="s">
        <v>193</v>
      </c>
      <c r="F107" s="33" t="s">
        <v>283</v>
      </c>
      <c r="G107" s="33" t="s">
        <v>284</v>
      </c>
      <c r="H107" s="108">
        <v>6750</v>
      </c>
      <c r="I107" s="108">
        <v>6750</v>
      </c>
      <c r="J107" s="23"/>
      <c r="K107" s="23"/>
      <c r="L107" s="108">
        <v>6750</v>
      </c>
      <c r="M107" s="23"/>
      <c r="N107" s="153"/>
      <c r="O107" s="153"/>
      <c r="P107" s="153"/>
      <c r="Q107" s="108"/>
      <c r="R107" s="108"/>
      <c r="S107" s="108"/>
      <c r="T107" s="108"/>
      <c r="U107" s="108"/>
      <c r="V107" s="108"/>
      <c r="W107" s="108"/>
    </row>
    <row r="108" ht="22.5" customHeight="1" spans="1:23">
      <c r="A108" s="164" t="s">
        <v>72</v>
      </c>
      <c r="B108" s="33" t="s">
        <v>279</v>
      </c>
      <c r="C108" s="33" t="s">
        <v>280</v>
      </c>
      <c r="D108" s="33" t="s">
        <v>96</v>
      </c>
      <c r="E108" s="33" t="s">
        <v>193</v>
      </c>
      <c r="F108" s="33" t="s">
        <v>283</v>
      </c>
      <c r="G108" s="33" t="s">
        <v>284</v>
      </c>
      <c r="H108" s="108">
        <v>300</v>
      </c>
      <c r="I108" s="108">
        <v>300</v>
      </c>
      <c r="J108" s="23"/>
      <c r="K108" s="23"/>
      <c r="L108" s="108">
        <v>300</v>
      </c>
      <c r="M108" s="23"/>
      <c r="N108" s="153"/>
      <c r="O108" s="153"/>
      <c r="P108" s="153"/>
      <c r="Q108" s="108"/>
      <c r="R108" s="108"/>
      <c r="S108" s="108"/>
      <c r="T108" s="108"/>
      <c r="U108" s="108"/>
      <c r="V108" s="108"/>
      <c r="W108" s="108"/>
    </row>
    <row r="109" ht="22.5" customHeight="1" spans="1:23">
      <c r="A109" s="164" t="s">
        <v>72</v>
      </c>
      <c r="B109" s="33" t="s">
        <v>279</v>
      </c>
      <c r="C109" s="33" t="s">
        <v>280</v>
      </c>
      <c r="D109" s="33" t="s">
        <v>98</v>
      </c>
      <c r="E109" s="33" t="s">
        <v>193</v>
      </c>
      <c r="F109" s="33" t="s">
        <v>283</v>
      </c>
      <c r="G109" s="33" t="s">
        <v>284</v>
      </c>
      <c r="H109" s="108">
        <v>900</v>
      </c>
      <c r="I109" s="108">
        <v>900</v>
      </c>
      <c r="J109" s="23"/>
      <c r="K109" s="23"/>
      <c r="L109" s="108">
        <v>900</v>
      </c>
      <c r="M109" s="23"/>
      <c r="N109" s="153"/>
      <c r="O109" s="153"/>
      <c r="P109" s="153"/>
      <c r="Q109" s="108"/>
      <c r="R109" s="108"/>
      <c r="S109" s="108"/>
      <c r="T109" s="108"/>
      <c r="U109" s="108"/>
      <c r="V109" s="108"/>
      <c r="W109" s="108"/>
    </row>
    <row r="110" ht="22.5" customHeight="1" spans="1:23">
      <c r="A110" s="164" t="s">
        <v>72</v>
      </c>
      <c r="B110" s="33" t="s">
        <v>279</v>
      </c>
      <c r="C110" s="33" t="s">
        <v>280</v>
      </c>
      <c r="D110" s="33" t="s">
        <v>102</v>
      </c>
      <c r="E110" s="33" t="s">
        <v>200</v>
      </c>
      <c r="F110" s="33" t="s">
        <v>283</v>
      </c>
      <c r="G110" s="33" t="s">
        <v>284</v>
      </c>
      <c r="H110" s="108">
        <v>900</v>
      </c>
      <c r="I110" s="108">
        <v>900</v>
      </c>
      <c r="J110" s="23"/>
      <c r="K110" s="23"/>
      <c r="L110" s="108">
        <v>900</v>
      </c>
      <c r="M110" s="23"/>
      <c r="N110" s="153"/>
      <c r="O110" s="153"/>
      <c r="P110" s="153"/>
      <c r="Q110" s="108"/>
      <c r="R110" s="108"/>
      <c r="S110" s="108"/>
      <c r="T110" s="108"/>
      <c r="U110" s="108"/>
      <c r="V110" s="108"/>
      <c r="W110" s="108"/>
    </row>
    <row r="111" ht="22.5" customHeight="1" spans="1:23">
      <c r="A111" s="164" t="s">
        <v>72</v>
      </c>
      <c r="B111" s="33" t="s">
        <v>279</v>
      </c>
      <c r="C111" s="33" t="s">
        <v>280</v>
      </c>
      <c r="D111" s="33" t="s">
        <v>130</v>
      </c>
      <c r="E111" s="33" t="s">
        <v>214</v>
      </c>
      <c r="F111" s="33" t="s">
        <v>283</v>
      </c>
      <c r="G111" s="33" t="s">
        <v>284</v>
      </c>
      <c r="H111" s="108">
        <v>1050</v>
      </c>
      <c r="I111" s="108">
        <v>1050</v>
      </c>
      <c r="J111" s="23"/>
      <c r="K111" s="23"/>
      <c r="L111" s="108">
        <v>1050</v>
      </c>
      <c r="M111" s="23"/>
      <c r="N111" s="153"/>
      <c r="O111" s="153"/>
      <c r="P111" s="153"/>
      <c r="Q111" s="108"/>
      <c r="R111" s="108"/>
      <c r="S111" s="108"/>
      <c r="T111" s="108"/>
      <c r="U111" s="108"/>
      <c r="V111" s="108"/>
      <c r="W111" s="108"/>
    </row>
    <row r="112" ht="22.5" customHeight="1" spans="1:23">
      <c r="A112" s="164" t="s">
        <v>72</v>
      </c>
      <c r="B112" s="33" t="s">
        <v>279</v>
      </c>
      <c r="C112" s="33" t="s">
        <v>280</v>
      </c>
      <c r="D112" s="33" t="s">
        <v>133</v>
      </c>
      <c r="E112" s="33" t="s">
        <v>216</v>
      </c>
      <c r="F112" s="33" t="s">
        <v>283</v>
      </c>
      <c r="G112" s="33" t="s">
        <v>284</v>
      </c>
      <c r="H112" s="108">
        <v>600</v>
      </c>
      <c r="I112" s="108">
        <v>600</v>
      </c>
      <c r="J112" s="23"/>
      <c r="K112" s="23"/>
      <c r="L112" s="108">
        <v>600</v>
      </c>
      <c r="M112" s="23"/>
      <c r="N112" s="153"/>
      <c r="O112" s="153"/>
      <c r="P112" s="153"/>
      <c r="Q112" s="108"/>
      <c r="R112" s="108"/>
      <c r="S112" s="108"/>
      <c r="T112" s="108"/>
      <c r="U112" s="108"/>
      <c r="V112" s="108"/>
      <c r="W112" s="108"/>
    </row>
    <row r="113" ht="22.5" customHeight="1" spans="1:23">
      <c r="A113" s="164" t="s">
        <v>72</v>
      </c>
      <c r="B113" s="33" t="s">
        <v>279</v>
      </c>
      <c r="C113" s="33" t="s">
        <v>280</v>
      </c>
      <c r="D113" s="33" t="s">
        <v>135</v>
      </c>
      <c r="E113" s="33" t="s">
        <v>218</v>
      </c>
      <c r="F113" s="33" t="s">
        <v>283</v>
      </c>
      <c r="G113" s="33" t="s">
        <v>284</v>
      </c>
      <c r="H113" s="108">
        <v>450</v>
      </c>
      <c r="I113" s="108">
        <v>450</v>
      </c>
      <c r="J113" s="23"/>
      <c r="K113" s="23"/>
      <c r="L113" s="108">
        <v>450</v>
      </c>
      <c r="M113" s="23"/>
      <c r="N113" s="153"/>
      <c r="O113" s="153"/>
      <c r="P113" s="153"/>
      <c r="Q113" s="108"/>
      <c r="R113" s="108"/>
      <c r="S113" s="108"/>
      <c r="T113" s="108"/>
      <c r="U113" s="108"/>
      <c r="V113" s="108"/>
      <c r="W113" s="108"/>
    </row>
    <row r="114" ht="22.5" customHeight="1" spans="1:23">
      <c r="A114" s="164" t="s">
        <v>72</v>
      </c>
      <c r="B114" s="33" t="s">
        <v>291</v>
      </c>
      <c r="C114" s="33" t="s">
        <v>292</v>
      </c>
      <c r="D114" s="33" t="s">
        <v>93</v>
      </c>
      <c r="E114" s="33" t="s">
        <v>193</v>
      </c>
      <c r="F114" s="33" t="s">
        <v>283</v>
      </c>
      <c r="G114" s="33" t="s">
        <v>284</v>
      </c>
      <c r="H114" s="108">
        <v>130500</v>
      </c>
      <c r="I114" s="108">
        <v>130500</v>
      </c>
      <c r="J114" s="23"/>
      <c r="K114" s="23"/>
      <c r="L114" s="108">
        <v>130500</v>
      </c>
      <c r="M114" s="23"/>
      <c r="N114" s="153"/>
      <c r="O114" s="153"/>
      <c r="P114" s="153"/>
      <c r="Q114" s="108"/>
      <c r="R114" s="108"/>
      <c r="S114" s="108"/>
      <c r="T114" s="108"/>
      <c r="U114" s="108"/>
      <c r="V114" s="108"/>
      <c r="W114" s="108"/>
    </row>
    <row r="115" ht="22.5" customHeight="1" spans="1:23">
      <c r="A115" s="164" t="s">
        <v>72</v>
      </c>
      <c r="B115" s="33" t="s">
        <v>293</v>
      </c>
      <c r="C115" s="33" t="s">
        <v>294</v>
      </c>
      <c r="D115" s="33" t="s">
        <v>89</v>
      </c>
      <c r="E115" s="33" t="s">
        <v>193</v>
      </c>
      <c r="F115" s="33" t="s">
        <v>295</v>
      </c>
      <c r="G115" s="33" t="s">
        <v>294</v>
      </c>
      <c r="H115" s="108">
        <v>7990.94</v>
      </c>
      <c r="I115" s="108">
        <v>7990.94</v>
      </c>
      <c r="J115" s="23"/>
      <c r="K115" s="23"/>
      <c r="L115" s="108">
        <v>7990.94</v>
      </c>
      <c r="M115" s="23"/>
      <c r="N115" s="153"/>
      <c r="O115" s="153"/>
      <c r="P115" s="153"/>
      <c r="Q115" s="108"/>
      <c r="R115" s="108"/>
      <c r="S115" s="108"/>
      <c r="T115" s="108"/>
      <c r="U115" s="108"/>
      <c r="V115" s="108"/>
      <c r="W115" s="108"/>
    </row>
    <row r="116" ht="22.5" customHeight="1" spans="1:23">
      <c r="A116" s="164" t="s">
        <v>72</v>
      </c>
      <c r="B116" s="33" t="s">
        <v>293</v>
      </c>
      <c r="C116" s="33" t="s">
        <v>294</v>
      </c>
      <c r="D116" s="33" t="s">
        <v>93</v>
      </c>
      <c r="E116" s="33" t="s">
        <v>193</v>
      </c>
      <c r="F116" s="33" t="s">
        <v>295</v>
      </c>
      <c r="G116" s="33" t="s">
        <v>294</v>
      </c>
      <c r="H116" s="108">
        <v>155649.17</v>
      </c>
      <c r="I116" s="108">
        <v>155649.17</v>
      </c>
      <c r="J116" s="23"/>
      <c r="K116" s="23"/>
      <c r="L116" s="108">
        <v>155649.17</v>
      </c>
      <c r="M116" s="23"/>
      <c r="N116" s="153"/>
      <c r="O116" s="153"/>
      <c r="P116" s="153"/>
      <c r="Q116" s="108"/>
      <c r="R116" s="108"/>
      <c r="S116" s="108"/>
      <c r="T116" s="108"/>
      <c r="U116" s="108"/>
      <c r="V116" s="108"/>
      <c r="W116" s="108"/>
    </row>
    <row r="117" ht="22.5" customHeight="1" spans="1:23">
      <c r="A117" s="164" t="s">
        <v>72</v>
      </c>
      <c r="B117" s="33" t="s">
        <v>293</v>
      </c>
      <c r="C117" s="33" t="s">
        <v>294</v>
      </c>
      <c r="D117" s="33" t="s">
        <v>96</v>
      </c>
      <c r="E117" s="33" t="s">
        <v>193</v>
      </c>
      <c r="F117" s="33" t="s">
        <v>295</v>
      </c>
      <c r="G117" s="33" t="s">
        <v>294</v>
      </c>
      <c r="H117" s="108">
        <v>6306.1</v>
      </c>
      <c r="I117" s="108">
        <v>6306.1</v>
      </c>
      <c r="J117" s="23"/>
      <c r="K117" s="23"/>
      <c r="L117" s="108">
        <v>6306.1</v>
      </c>
      <c r="M117" s="23"/>
      <c r="N117" s="153"/>
      <c r="O117" s="153"/>
      <c r="P117" s="153"/>
      <c r="Q117" s="108"/>
      <c r="R117" s="108"/>
      <c r="S117" s="108"/>
      <c r="T117" s="108"/>
      <c r="U117" s="108"/>
      <c r="V117" s="108"/>
      <c r="W117" s="108"/>
    </row>
    <row r="118" ht="22.5" customHeight="1" spans="1:23">
      <c r="A118" s="164" t="s">
        <v>72</v>
      </c>
      <c r="B118" s="33" t="s">
        <v>293</v>
      </c>
      <c r="C118" s="33" t="s">
        <v>294</v>
      </c>
      <c r="D118" s="33" t="s">
        <v>98</v>
      </c>
      <c r="E118" s="33" t="s">
        <v>193</v>
      </c>
      <c r="F118" s="33" t="s">
        <v>295</v>
      </c>
      <c r="G118" s="33" t="s">
        <v>294</v>
      </c>
      <c r="H118" s="108">
        <v>22629.31</v>
      </c>
      <c r="I118" s="108">
        <v>22629.31</v>
      </c>
      <c r="J118" s="23"/>
      <c r="K118" s="23"/>
      <c r="L118" s="108">
        <v>22629.31</v>
      </c>
      <c r="M118" s="23"/>
      <c r="N118" s="153"/>
      <c r="O118" s="153"/>
      <c r="P118" s="153"/>
      <c r="Q118" s="108"/>
      <c r="R118" s="108"/>
      <c r="S118" s="108"/>
      <c r="T118" s="108"/>
      <c r="U118" s="108"/>
      <c r="V118" s="108"/>
      <c r="W118" s="108"/>
    </row>
    <row r="119" ht="22.5" customHeight="1" spans="1:23">
      <c r="A119" s="164" t="s">
        <v>72</v>
      </c>
      <c r="B119" s="33" t="s">
        <v>293</v>
      </c>
      <c r="C119" s="33" t="s">
        <v>294</v>
      </c>
      <c r="D119" s="33" t="s">
        <v>102</v>
      </c>
      <c r="E119" s="33" t="s">
        <v>200</v>
      </c>
      <c r="F119" s="33" t="s">
        <v>295</v>
      </c>
      <c r="G119" s="33" t="s">
        <v>294</v>
      </c>
      <c r="H119" s="108">
        <v>22731.55</v>
      </c>
      <c r="I119" s="108">
        <v>22731.55</v>
      </c>
      <c r="J119" s="23"/>
      <c r="K119" s="23"/>
      <c r="L119" s="108">
        <v>22731.55</v>
      </c>
      <c r="M119" s="23"/>
      <c r="N119" s="153"/>
      <c r="O119" s="153"/>
      <c r="P119" s="153"/>
      <c r="Q119" s="108"/>
      <c r="R119" s="108"/>
      <c r="S119" s="108"/>
      <c r="T119" s="108"/>
      <c r="U119" s="108"/>
      <c r="V119" s="108"/>
      <c r="W119" s="108"/>
    </row>
    <row r="120" ht="22.5" customHeight="1" spans="1:23">
      <c r="A120" s="164" t="s">
        <v>72</v>
      </c>
      <c r="B120" s="33" t="s">
        <v>293</v>
      </c>
      <c r="C120" s="33" t="s">
        <v>294</v>
      </c>
      <c r="D120" s="33" t="s">
        <v>130</v>
      </c>
      <c r="E120" s="33" t="s">
        <v>214</v>
      </c>
      <c r="F120" s="33" t="s">
        <v>295</v>
      </c>
      <c r="G120" s="33" t="s">
        <v>294</v>
      </c>
      <c r="H120" s="108">
        <v>25579.44</v>
      </c>
      <c r="I120" s="108">
        <v>25579.44</v>
      </c>
      <c r="J120" s="23"/>
      <c r="K120" s="23"/>
      <c r="L120" s="108">
        <v>25579.44</v>
      </c>
      <c r="M120" s="23"/>
      <c r="N120" s="153"/>
      <c r="O120" s="153"/>
      <c r="P120" s="153"/>
      <c r="Q120" s="108"/>
      <c r="R120" s="108"/>
      <c r="S120" s="108"/>
      <c r="T120" s="108"/>
      <c r="U120" s="108"/>
      <c r="V120" s="108"/>
      <c r="W120" s="108"/>
    </row>
    <row r="121" ht="22.5" customHeight="1" spans="1:23">
      <c r="A121" s="164" t="s">
        <v>72</v>
      </c>
      <c r="B121" s="33" t="s">
        <v>293</v>
      </c>
      <c r="C121" s="33" t="s">
        <v>294</v>
      </c>
      <c r="D121" s="33" t="s">
        <v>133</v>
      </c>
      <c r="E121" s="33" t="s">
        <v>216</v>
      </c>
      <c r="F121" s="33" t="s">
        <v>295</v>
      </c>
      <c r="G121" s="33" t="s">
        <v>294</v>
      </c>
      <c r="H121" s="108">
        <v>16617.79</v>
      </c>
      <c r="I121" s="108">
        <v>16617.79</v>
      </c>
      <c r="J121" s="23"/>
      <c r="K121" s="23"/>
      <c r="L121" s="108">
        <v>16617.79</v>
      </c>
      <c r="M121" s="23"/>
      <c r="N121" s="153"/>
      <c r="O121" s="153"/>
      <c r="P121" s="153"/>
      <c r="Q121" s="108"/>
      <c r="R121" s="108"/>
      <c r="S121" s="108"/>
      <c r="T121" s="108"/>
      <c r="U121" s="108"/>
      <c r="V121" s="108"/>
      <c r="W121" s="108"/>
    </row>
    <row r="122" ht="22.5" customHeight="1" spans="1:23">
      <c r="A122" s="164" t="s">
        <v>72</v>
      </c>
      <c r="B122" s="33" t="s">
        <v>293</v>
      </c>
      <c r="C122" s="33" t="s">
        <v>294</v>
      </c>
      <c r="D122" s="33" t="s">
        <v>135</v>
      </c>
      <c r="E122" s="33" t="s">
        <v>218</v>
      </c>
      <c r="F122" s="33" t="s">
        <v>295</v>
      </c>
      <c r="G122" s="33" t="s">
        <v>294</v>
      </c>
      <c r="H122" s="108">
        <v>10654.9</v>
      </c>
      <c r="I122" s="108">
        <v>10654.9</v>
      </c>
      <c r="J122" s="23"/>
      <c r="K122" s="23"/>
      <c r="L122" s="108">
        <v>10654.9</v>
      </c>
      <c r="M122" s="23"/>
      <c r="N122" s="153"/>
      <c r="O122" s="153"/>
      <c r="P122" s="153"/>
      <c r="Q122" s="108"/>
      <c r="R122" s="108"/>
      <c r="S122" s="108"/>
      <c r="T122" s="108"/>
      <c r="U122" s="108"/>
      <c r="V122" s="108"/>
      <c r="W122" s="108"/>
    </row>
    <row r="123" ht="22.5" customHeight="1" spans="1:23">
      <c r="A123" s="164" t="s">
        <v>72</v>
      </c>
      <c r="B123" s="33" t="s">
        <v>296</v>
      </c>
      <c r="C123" s="33" t="s">
        <v>297</v>
      </c>
      <c r="D123" s="33" t="s">
        <v>93</v>
      </c>
      <c r="E123" s="33" t="s">
        <v>193</v>
      </c>
      <c r="F123" s="33" t="s">
        <v>298</v>
      </c>
      <c r="G123" s="33" t="s">
        <v>297</v>
      </c>
      <c r="H123" s="108">
        <v>40500</v>
      </c>
      <c r="I123" s="108">
        <v>40500</v>
      </c>
      <c r="J123" s="23"/>
      <c r="K123" s="23"/>
      <c r="L123" s="108">
        <v>40500</v>
      </c>
      <c r="M123" s="23"/>
      <c r="N123" s="153"/>
      <c r="O123" s="153"/>
      <c r="P123" s="153"/>
      <c r="Q123" s="108"/>
      <c r="R123" s="108"/>
      <c r="S123" s="108"/>
      <c r="T123" s="108"/>
      <c r="U123" s="108"/>
      <c r="V123" s="108"/>
      <c r="W123" s="108"/>
    </row>
    <row r="124" ht="22.5" customHeight="1" spans="1:23">
      <c r="A124" s="164" t="s">
        <v>72</v>
      </c>
      <c r="B124" s="33" t="s">
        <v>299</v>
      </c>
      <c r="C124" s="33" t="s">
        <v>300</v>
      </c>
      <c r="D124" s="33" t="s">
        <v>89</v>
      </c>
      <c r="E124" s="33" t="s">
        <v>193</v>
      </c>
      <c r="F124" s="33" t="s">
        <v>301</v>
      </c>
      <c r="G124" s="33" t="s">
        <v>302</v>
      </c>
      <c r="H124" s="108">
        <v>18000</v>
      </c>
      <c r="I124" s="108">
        <v>18000</v>
      </c>
      <c r="J124" s="23"/>
      <c r="K124" s="23"/>
      <c r="L124" s="108">
        <v>18000</v>
      </c>
      <c r="M124" s="23"/>
      <c r="N124" s="153"/>
      <c r="O124" s="153"/>
      <c r="P124" s="153"/>
      <c r="Q124" s="108"/>
      <c r="R124" s="108"/>
      <c r="S124" s="108"/>
      <c r="T124" s="108"/>
      <c r="U124" s="108"/>
      <c r="V124" s="108"/>
      <c r="W124" s="108"/>
    </row>
    <row r="125" ht="22.5" customHeight="1" spans="1:23">
      <c r="A125" s="164" t="s">
        <v>72</v>
      </c>
      <c r="B125" s="33" t="s">
        <v>299</v>
      </c>
      <c r="C125" s="33" t="s">
        <v>300</v>
      </c>
      <c r="D125" s="33" t="s">
        <v>93</v>
      </c>
      <c r="E125" s="33" t="s">
        <v>193</v>
      </c>
      <c r="F125" s="33" t="s">
        <v>301</v>
      </c>
      <c r="G125" s="33" t="s">
        <v>302</v>
      </c>
      <c r="H125" s="108">
        <v>310200</v>
      </c>
      <c r="I125" s="108">
        <v>310200</v>
      </c>
      <c r="J125" s="23"/>
      <c r="K125" s="23"/>
      <c r="L125" s="108">
        <v>310200</v>
      </c>
      <c r="M125" s="23"/>
      <c r="N125" s="153"/>
      <c r="O125" s="153"/>
      <c r="P125" s="153"/>
      <c r="Q125" s="108"/>
      <c r="R125" s="108"/>
      <c r="S125" s="108"/>
      <c r="T125" s="108"/>
      <c r="U125" s="108"/>
      <c r="V125" s="108"/>
      <c r="W125" s="108"/>
    </row>
    <row r="126" ht="22.5" customHeight="1" spans="1:23">
      <c r="A126" s="164" t="s">
        <v>72</v>
      </c>
      <c r="B126" s="33" t="s">
        <v>299</v>
      </c>
      <c r="C126" s="33" t="s">
        <v>300</v>
      </c>
      <c r="D126" s="33" t="s">
        <v>98</v>
      </c>
      <c r="E126" s="33" t="s">
        <v>193</v>
      </c>
      <c r="F126" s="33" t="s">
        <v>301</v>
      </c>
      <c r="G126" s="33" t="s">
        <v>302</v>
      </c>
      <c r="H126" s="108">
        <v>59400</v>
      </c>
      <c r="I126" s="108">
        <v>59400</v>
      </c>
      <c r="J126" s="23"/>
      <c r="K126" s="23"/>
      <c r="L126" s="108">
        <v>59400</v>
      </c>
      <c r="M126" s="23"/>
      <c r="N126" s="153"/>
      <c r="O126" s="153"/>
      <c r="P126" s="153"/>
      <c r="Q126" s="108"/>
      <c r="R126" s="108"/>
      <c r="S126" s="108"/>
      <c r="T126" s="108"/>
      <c r="U126" s="108"/>
      <c r="V126" s="108"/>
      <c r="W126" s="108"/>
    </row>
    <row r="127" ht="22.5" customHeight="1" spans="1:23">
      <c r="A127" s="164" t="s">
        <v>72</v>
      </c>
      <c r="B127" s="33" t="s">
        <v>303</v>
      </c>
      <c r="C127" s="33" t="s">
        <v>304</v>
      </c>
      <c r="D127" s="33" t="s">
        <v>93</v>
      </c>
      <c r="E127" s="33" t="s">
        <v>193</v>
      </c>
      <c r="F127" s="33" t="s">
        <v>301</v>
      </c>
      <c r="G127" s="33" t="s">
        <v>302</v>
      </c>
      <c r="H127" s="108">
        <v>20930.4</v>
      </c>
      <c r="I127" s="108">
        <v>20930.4</v>
      </c>
      <c r="J127" s="23"/>
      <c r="K127" s="23"/>
      <c r="L127" s="108">
        <v>20930.4</v>
      </c>
      <c r="M127" s="23"/>
      <c r="N127" s="153"/>
      <c r="O127" s="153"/>
      <c r="P127" s="153"/>
      <c r="Q127" s="108"/>
      <c r="R127" s="108"/>
      <c r="S127" s="108"/>
      <c r="T127" s="108"/>
      <c r="U127" s="108"/>
      <c r="V127" s="108"/>
      <c r="W127" s="108"/>
    </row>
    <row r="128" ht="22.5" customHeight="1" spans="1:23">
      <c r="A128" s="164" t="s">
        <v>72</v>
      </c>
      <c r="B128" s="33" t="s">
        <v>279</v>
      </c>
      <c r="C128" s="33" t="s">
        <v>280</v>
      </c>
      <c r="D128" s="33" t="s">
        <v>93</v>
      </c>
      <c r="E128" s="33" t="s">
        <v>193</v>
      </c>
      <c r="F128" s="33" t="s">
        <v>305</v>
      </c>
      <c r="G128" s="33" t="s">
        <v>306</v>
      </c>
      <c r="H128" s="108">
        <v>23500</v>
      </c>
      <c r="I128" s="108">
        <v>23500</v>
      </c>
      <c r="J128" s="23"/>
      <c r="K128" s="23"/>
      <c r="L128" s="108">
        <v>23500</v>
      </c>
      <c r="M128" s="23"/>
      <c r="N128" s="153"/>
      <c r="O128" s="153"/>
      <c r="P128" s="153"/>
      <c r="Q128" s="108"/>
      <c r="R128" s="108"/>
      <c r="S128" s="108"/>
      <c r="T128" s="108"/>
      <c r="U128" s="108"/>
      <c r="V128" s="108"/>
      <c r="W128" s="108"/>
    </row>
    <row r="129" ht="22.5" customHeight="1" spans="1:23">
      <c r="A129" s="164" t="s">
        <v>72</v>
      </c>
      <c r="B129" s="33" t="s">
        <v>307</v>
      </c>
      <c r="C129" s="33" t="s">
        <v>308</v>
      </c>
      <c r="D129" s="33" t="s">
        <v>93</v>
      </c>
      <c r="E129" s="33" t="s">
        <v>193</v>
      </c>
      <c r="F129" s="33" t="s">
        <v>309</v>
      </c>
      <c r="G129" s="33" t="s">
        <v>310</v>
      </c>
      <c r="H129" s="108">
        <v>12200</v>
      </c>
      <c r="I129" s="108">
        <v>12200</v>
      </c>
      <c r="J129" s="23"/>
      <c r="K129" s="23"/>
      <c r="L129" s="108">
        <v>12200</v>
      </c>
      <c r="M129" s="23"/>
      <c r="N129" s="153"/>
      <c r="O129" s="153"/>
      <c r="P129" s="153"/>
      <c r="Q129" s="108"/>
      <c r="R129" s="108"/>
      <c r="S129" s="108"/>
      <c r="T129" s="108"/>
      <c r="U129" s="108"/>
      <c r="V129" s="108"/>
      <c r="W129" s="108"/>
    </row>
    <row r="130" ht="22.5" customHeight="1" spans="1:23">
      <c r="A130" s="164" t="s">
        <v>72</v>
      </c>
      <c r="B130" s="33" t="s">
        <v>311</v>
      </c>
      <c r="C130" s="33" t="s">
        <v>312</v>
      </c>
      <c r="D130" s="33" t="s">
        <v>93</v>
      </c>
      <c r="E130" s="33" t="s">
        <v>193</v>
      </c>
      <c r="F130" s="33" t="s">
        <v>305</v>
      </c>
      <c r="G130" s="33" t="s">
        <v>306</v>
      </c>
      <c r="H130" s="108">
        <v>7200</v>
      </c>
      <c r="I130" s="108">
        <v>7200</v>
      </c>
      <c r="J130" s="23"/>
      <c r="K130" s="23"/>
      <c r="L130" s="108">
        <v>7200</v>
      </c>
      <c r="M130" s="23"/>
      <c r="N130" s="153"/>
      <c r="O130" s="153"/>
      <c r="P130" s="153"/>
      <c r="Q130" s="108"/>
      <c r="R130" s="108"/>
      <c r="S130" s="108"/>
      <c r="T130" s="108"/>
      <c r="U130" s="108"/>
      <c r="V130" s="108"/>
      <c r="W130" s="108"/>
    </row>
    <row r="131" ht="22.5" customHeight="1" spans="1:23">
      <c r="A131" s="164" t="s">
        <v>72</v>
      </c>
      <c r="B131" s="33" t="s">
        <v>313</v>
      </c>
      <c r="C131" s="33" t="s">
        <v>314</v>
      </c>
      <c r="D131" s="33" t="s">
        <v>93</v>
      </c>
      <c r="E131" s="33" t="s">
        <v>193</v>
      </c>
      <c r="F131" s="33" t="s">
        <v>309</v>
      </c>
      <c r="G131" s="33" t="s">
        <v>310</v>
      </c>
      <c r="H131" s="108">
        <v>168000</v>
      </c>
      <c r="I131" s="108">
        <v>168000</v>
      </c>
      <c r="J131" s="23"/>
      <c r="K131" s="23"/>
      <c r="L131" s="108">
        <v>168000</v>
      </c>
      <c r="M131" s="23"/>
      <c r="N131" s="153"/>
      <c r="O131" s="153"/>
      <c r="P131" s="153"/>
      <c r="Q131" s="108"/>
      <c r="R131" s="108"/>
      <c r="S131" s="108"/>
      <c r="T131" s="108"/>
      <c r="U131" s="108"/>
      <c r="V131" s="108"/>
      <c r="W131" s="108"/>
    </row>
    <row r="132" ht="22.5" customHeight="1" spans="1:23">
      <c r="A132" s="164" t="s">
        <v>72</v>
      </c>
      <c r="B132" s="33" t="s">
        <v>315</v>
      </c>
      <c r="C132" s="33" t="s">
        <v>316</v>
      </c>
      <c r="D132" s="33" t="s">
        <v>93</v>
      </c>
      <c r="E132" s="33" t="s">
        <v>193</v>
      </c>
      <c r="F132" s="33" t="s">
        <v>305</v>
      </c>
      <c r="G132" s="33" t="s">
        <v>306</v>
      </c>
      <c r="H132" s="108">
        <v>302400</v>
      </c>
      <c r="I132" s="108">
        <v>302400</v>
      </c>
      <c r="J132" s="23"/>
      <c r="K132" s="23"/>
      <c r="L132" s="108">
        <v>302400</v>
      </c>
      <c r="M132" s="23"/>
      <c r="N132" s="153"/>
      <c r="O132" s="153"/>
      <c r="P132" s="153"/>
      <c r="Q132" s="108"/>
      <c r="R132" s="108"/>
      <c r="S132" s="108"/>
      <c r="T132" s="108"/>
      <c r="U132" s="108"/>
      <c r="V132" s="108"/>
      <c r="W132" s="108"/>
    </row>
    <row r="133" ht="22.5" customHeight="1" spans="1:23">
      <c r="A133" s="164" t="s">
        <v>72</v>
      </c>
      <c r="B133" s="33" t="s">
        <v>315</v>
      </c>
      <c r="C133" s="33" t="s">
        <v>316</v>
      </c>
      <c r="D133" s="33" t="s">
        <v>111</v>
      </c>
      <c r="E133" s="33" t="s">
        <v>206</v>
      </c>
      <c r="F133" s="33" t="s">
        <v>317</v>
      </c>
      <c r="G133" s="33" t="s">
        <v>318</v>
      </c>
      <c r="H133" s="108">
        <v>42000</v>
      </c>
      <c r="I133" s="108">
        <v>42000</v>
      </c>
      <c r="J133" s="23"/>
      <c r="K133" s="23"/>
      <c r="L133" s="108">
        <v>42000</v>
      </c>
      <c r="M133" s="23"/>
      <c r="N133" s="153"/>
      <c r="O133" s="153"/>
      <c r="P133" s="153"/>
      <c r="Q133" s="108"/>
      <c r="R133" s="108"/>
      <c r="S133" s="108"/>
      <c r="T133" s="108"/>
      <c r="U133" s="108"/>
      <c r="V133" s="108"/>
      <c r="W133" s="108"/>
    </row>
    <row r="134" ht="22.5" customHeight="1" spans="1:23">
      <c r="A134" s="164" t="s">
        <v>72</v>
      </c>
      <c r="B134" s="33" t="s">
        <v>315</v>
      </c>
      <c r="C134" s="33" t="s">
        <v>316</v>
      </c>
      <c r="D134" s="33" t="s">
        <v>137</v>
      </c>
      <c r="E134" s="33" t="s">
        <v>220</v>
      </c>
      <c r="F134" s="33" t="s">
        <v>305</v>
      </c>
      <c r="G134" s="33" t="s">
        <v>306</v>
      </c>
      <c r="H134" s="108">
        <v>21000</v>
      </c>
      <c r="I134" s="108">
        <v>21000</v>
      </c>
      <c r="J134" s="23"/>
      <c r="K134" s="23"/>
      <c r="L134" s="108">
        <v>21000</v>
      </c>
      <c r="M134" s="23"/>
      <c r="N134" s="153"/>
      <c r="O134" s="153"/>
      <c r="P134" s="153"/>
      <c r="Q134" s="108"/>
      <c r="R134" s="108"/>
      <c r="S134" s="108"/>
      <c r="T134" s="108"/>
      <c r="U134" s="108"/>
      <c r="V134" s="108"/>
      <c r="W134" s="108"/>
    </row>
    <row r="135" ht="22.5" customHeight="1" spans="1:23">
      <c r="A135" s="164" t="s">
        <v>72</v>
      </c>
      <c r="B135" s="33" t="s">
        <v>319</v>
      </c>
      <c r="C135" s="33" t="s">
        <v>320</v>
      </c>
      <c r="D135" s="33" t="s">
        <v>93</v>
      </c>
      <c r="E135" s="33" t="s">
        <v>193</v>
      </c>
      <c r="F135" s="33" t="s">
        <v>305</v>
      </c>
      <c r="G135" s="33" t="s">
        <v>306</v>
      </c>
      <c r="H135" s="108">
        <v>43200</v>
      </c>
      <c r="I135" s="108">
        <v>43200</v>
      </c>
      <c r="J135" s="23"/>
      <c r="K135" s="23"/>
      <c r="L135" s="108">
        <v>43200</v>
      </c>
      <c r="M135" s="23"/>
      <c r="N135" s="153"/>
      <c r="O135" s="153"/>
      <c r="P135" s="153"/>
      <c r="Q135" s="108"/>
      <c r="R135" s="108"/>
      <c r="S135" s="108"/>
      <c r="T135" s="108"/>
      <c r="U135" s="108"/>
      <c r="V135" s="108"/>
      <c r="W135" s="108"/>
    </row>
    <row r="136" ht="22.5" customHeight="1" spans="1:23">
      <c r="A136" s="164" t="s">
        <v>72</v>
      </c>
      <c r="B136" s="33" t="s">
        <v>321</v>
      </c>
      <c r="C136" s="33" t="s">
        <v>322</v>
      </c>
      <c r="D136" s="33" t="s">
        <v>93</v>
      </c>
      <c r="E136" s="33" t="s">
        <v>193</v>
      </c>
      <c r="F136" s="33" t="s">
        <v>283</v>
      </c>
      <c r="G136" s="33" t="s">
        <v>284</v>
      </c>
      <c r="H136" s="108">
        <v>150000</v>
      </c>
      <c r="I136" s="108">
        <v>150000</v>
      </c>
      <c r="J136" s="23"/>
      <c r="K136" s="23"/>
      <c r="L136" s="108">
        <v>150000</v>
      </c>
      <c r="M136" s="23"/>
      <c r="N136" s="153"/>
      <c r="O136" s="153"/>
      <c r="P136" s="153"/>
      <c r="Q136" s="108"/>
      <c r="R136" s="108"/>
      <c r="S136" s="108"/>
      <c r="T136" s="108"/>
      <c r="U136" s="108"/>
      <c r="V136" s="108"/>
      <c r="W136" s="108"/>
    </row>
    <row r="137" ht="22.5" customHeight="1" spans="1:23">
      <c r="A137" s="164" t="s">
        <v>72</v>
      </c>
      <c r="B137" s="33" t="s">
        <v>323</v>
      </c>
      <c r="C137" s="33" t="s">
        <v>324</v>
      </c>
      <c r="D137" s="33" t="s">
        <v>93</v>
      </c>
      <c r="E137" s="33" t="s">
        <v>193</v>
      </c>
      <c r="F137" s="33" t="s">
        <v>283</v>
      </c>
      <c r="G137" s="33" t="s">
        <v>284</v>
      </c>
      <c r="H137" s="108">
        <v>670000</v>
      </c>
      <c r="I137" s="108">
        <v>670000</v>
      </c>
      <c r="J137" s="23"/>
      <c r="K137" s="23"/>
      <c r="L137" s="108">
        <v>670000</v>
      </c>
      <c r="M137" s="23"/>
      <c r="N137" s="153"/>
      <c r="O137" s="153"/>
      <c r="P137" s="153"/>
      <c r="Q137" s="108"/>
      <c r="R137" s="108"/>
      <c r="S137" s="108"/>
      <c r="T137" s="108"/>
      <c r="U137" s="108"/>
      <c r="V137" s="108"/>
      <c r="W137" s="108"/>
    </row>
    <row r="138" ht="22.5" customHeight="1" spans="1:23">
      <c r="A138" s="164" t="s">
        <v>72</v>
      </c>
      <c r="B138" s="33" t="s">
        <v>325</v>
      </c>
      <c r="C138" s="33" t="s">
        <v>326</v>
      </c>
      <c r="D138" s="33" t="s">
        <v>93</v>
      </c>
      <c r="E138" s="33" t="s">
        <v>193</v>
      </c>
      <c r="F138" s="33" t="s">
        <v>305</v>
      </c>
      <c r="G138" s="33" t="s">
        <v>306</v>
      </c>
      <c r="H138" s="108">
        <v>289200</v>
      </c>
      <c r="I138" s="108">
        <v>289200</v>
      </c>
      <c r="J138" s="23"/>
      <c r="K138" s="23"/>
      <c r="L138" s="108">
        <v>289200</v>
      </c>
      <c r="M138" s="23"/>
      <c r="N138" s="153"/>
      <c r="O138" s="153"/>
      <c r="P138" s="153"/>
      <c r="Q138" s="108"/>
      <c r="R138" s="108"/>
      <c r="S138" s="108"/>
      <c r="T138" s="108"/>
      <c r="U138" s="108"/>
      <c r="V138" s="108"/>
      <c r="W138" s="108"/>
    </row>
    <row r="139" ht="22.5" customHeight="1" spans="1:23">
      <c r="A139" s="164" t="s">
        <v>72</v>
      </c>
      <c r="B139" s="33" t="s">
        <v>327</v>
      </c>
      <c r="C139" s="33" t="s">
        <v>328</v>
      </c>
      <c r="D139" s="33" t="s">
        <v>93</v>
      </c>
      <c r="E139" s="33" t="s">
        <v>193</v>
      </c>
      <c r="F139" s="33" t="s">
        <v>283</v>
      </c>
      <c r="G139" s="33" t="s">
        <v>284</v>
      </c>
      <c r="H139" s="108">
        <v>180000</v>
      </c>
      <c r="I139" s="108">
        <v>180000</v>
      </c>
      <c r="J139" s="23"/>
      <c r="K139" s="23"/>
      <c r="L139" s="108">
        <v>180000</v>
      </c>
      <c r="M139" s="23"/>
      <c r="N139" s="153"/>
      <c r="O139" s="153"/>
      <c r="P139" s="153"/>
      <c r="Q139" s="108"/>
      <c r="R139" s="108"/>
      <c r="S139" s="108"/>
      <c r="T139" s="108"/>
      <c r="U139" s="108"/>
      <c r="V139" s="108"/>
      <c r="W139" s="108"/>
    </row>
    <row r="140" ht="22.5" customHeight="1" spans="1:23">
      <c r="A140" s="164" t="s">
        <v>72</v>
      </c>
      <c r="B140" s="33" t="s">
        <v>329</v>
      </c>
      <c r="C140" s="33" t="s">
        <v>330</v>
      </c>
      <c r="D140" s="33" t="s">
        <v>93</v>
      </c>
      <c r="E140" s="33" t="s">
        <v>193</v>
      </c>
      <c r="F140" s="33" t="s">
        <v>283</v>
      </c>
      <c r="G140" s="33" t="s">
        <v>284</v>
      </c>
      <c r="H140" s="108">
        <v>50000</v>
      </c>
      <c r="I140" s="108">
        <v>50000</v>
      </c>
      <c r="J140" s="23"/>
      <c r="K140" s="23"/>
      <c r="L140" s="108">
        <v>50000</v>
      </c>
      <c r="M140" s="23"/>
      <c r="N140" s="153"/>
      <c r="O140" s="153"/>
      <c r="P140" s="153"/>
      <c r="Q140" s="108"/>
      <c r="R140" s="108"/>
      <c r="S140" s="108"/>
      <c r="T140" s="108"/>
      <c r="U140" s="108"/>
      <c r="V140" s="108"/>
      <c r="W140" s="108"/>
    </row>
    <row r="141" ht="22.5" customHeight="1" spans="1:23">
      <c r="A141" s="164" t="s">
        <v>72</v>
      </c>
      <c r="B141" s="33" t="s">
        <v>331</v>
      </c>
      <c r="C141" s="33" t="s">
        <v>332</v>
      </c>
      <c r="D141" s="33" t="s">
        <v>93</v>
      </c>
      <c r="E141" s="33" t="s">
        <v>193</v>
      </c>
      <c r="F141" s="33" t="s">
        <v>283</v>
      </c>
      <c r="G141" s="33" t="s">
        <v>284</v>
      </c>
      <c r="H141" s="108">
        <v>67000</v>
      </c>
      <c r="I141" s="108">
        <v>67000</v>
      </c>
      <c r="J141" s="23"/>
      <c r="K141" s="23"/>
      <c r="L141" s="108">
        <v>67000</v>
      </c>
      <c r="M141" s="23"/>
      <c r="N141" s="153"/>
      <c r="O141" s="153"/>
      <c r="P141" s="153"/>
      <c r="Q141" s="108"/>
      <c r="R141" s="108"/>
      <c r="S141" s="108"/>
      <c r="T141" s="108"/>
      <c r="U141" s="108"/>
      <c r="V141" s="108"/>
      <c r="W141" s="108"/>
    </row>
    <row r="142" ht="22.5" customHeight="1" spans="1:23">
      <c r="A142" s="164" t="s">
        <v>72</v>
      </c>
      <c r="B142" s="33" t="s">
        <v>333</v>
      </c>
      <c r="C142" s="33" t="s">
        <v>334</v>
      </c>
      <c r="D142" s="33" t="s">
        <v>93</v>
      </c>
      <c r="E142" s="33" t="s">
        <v>193</v>
      </c>
      <c r="F142" s="33" t="s">
        <v>305</v>
      </c>
      <c r="G142" s="33" t="s">
        <v>306</v>
      </c>
      <c r="H142" s="108">
        <v>1408656</v>
      </c>
      <c r="I142" s="108">
        <v>1408656</v>
      </c>
      <c r="J142" s="23"/>
      <c r="K142" s="23"/>
      <c r="L142" s="108">
        <v>1408656</v>
      </c>
      <c r="M142" s="23"/>
      <c r="N142" s="153"/>
      <c r="O142" s="153"/>
      <c r="P142" s="153"/>
      <c r="Q142" s="108"/>
      <c r="R142" s="108"/>
      <c r="S142" s="108"/>
      <c r="T142" s="108"/>
      <c r="U142" s="108"/>
      <c r="V142" s="108"/>
      <c r="W142" s="108"/>
    </row>
    <row r="143" ht="22.5" customHeight="1" spans="1:23">
      <c r="A143" s="164" t="s">
        <v>72</v>
      </c>
      <c r="B143" s="33" t="s">
        <v>333</v>
      </c>
      <c r="C143" s="33" t="s">
        <v>334</v>
      </c>
      <c r="D143" s="33" t="s">
        <v>93</v>
      </c>
      <c r="E143" s="33" t="s">
        <v>193</v>
      </c>
      <c r="F143" s="33" t="s">
        <v>305</v>
      </c>
      <c r="G143" s="33" t="s">
        <v>306</v>
      </c>
      <c r="H143" s="108">
        <v>1104696</v>
      </c>
      <c r="I143" s="108">
        <v>1104696</v>
      </c>
      <c r="J143" s="23"/>
      <c r="K143" s="23"/>
      <c r="L143" s="108">
        <v>1104696</v>
      </c>
      <c r="M143" s="23"/>
      <c r="N143" s="153"/>
      <c r="O143" s="153"/>
      <c r="P143" s="153"/>
      <c r="Q143" s="108"/>
      <c r="R143" s="108"/>
      <c r="S143" s="108"/>
      <c r="T143" s="108"/>
      <c r="U143" s="108"/>
      <c r="V143" s="108"/>
      <c r="W143" s="108"/>
    </row>
    <row r="144" ht="22.5" customHeight="1" spans="1:23">
      <c r="A144" s="164" t="s">
        <v>72</v>
      </c>
      <c r="B144" s="33" t="s">
        <v>333</v>
      </c>
      <c r="C144" s="33" t="s">
        <v>334</v>
      </c>
      <c r="D144" s="33" t="s">
        <v>93</v>
      </c>
      <c r="E144" s="33" t="s">
        <v>193</v>
      </c>
      <c r="F144" s="33" t="s">
        <v>305</v>
      </c>
      <c r="G144" s="33" t="s">
        <v>306</v>
      </c>
      <c r="H144" s="108">
        <v>290376</v>
      </c>
      <c r="I144" s="108">
        <v>290376</v>
      </c>
      <c r="J144" s="23"/>
      <c r="K144" s="23"/>
      <c r="L144" s="108">
        <v>290376</v>
      </c>
      <c r="M144" s="23"/>
      <c r="N144" s="153"/>
      <c r="O144" s="153"/>
      <c r="P144" s="153"/>
      <c r="Q144" s="108"/>
      <c r="R144" s="108"/>
      <c r="S144" s="108"/>
      <c r="T144" s="108"/>
      <c r="U144" s="108"/>
      <c r="V144" s="108"/>
      <c r="W144" s="108"/>
    </row>
    <row r="145" ht="22.5" customHeight="1" spans="1:23">
      <c r="A145" s="35" t="s">
        <v>142</v>
      </c>
      <c r="B145" s="165"/>
      <c r="C145" s="165"/>
      <c r="D145" s="165"/>
      <c r="E145" s="165"/>
      <c r="F145" s="165"/>
      <c r="G145" s="166"/>
      <c r="H145" s="108">
        <v>31600710.38</v>
      </c>
      <c r="I145" s="108">
        <v>31600710.38</v>
      </c>
      <c r="J145" s="108"/>
      <c r="K145" s="50"/>
      <c r="L145" s="108">
        <v>31600710.38</v>
      </c>
      <c r="M145" s="50"/>
      <c r="N145" s="153"/>
      <c r="O145" s="153"/>
      <c r="P145" s="153"/>
      <c r="Q145" s="108"/>
      <c r="R145" s="108"/>
      <c r="S145" s="108"/>
      <c r="T145" s="108"/>
      <c r="U145" s="108"/>
      <c r="V145" s="108"/>
      <c r="W145" s="108"/>
    </row>
  </sheetData>
  <mergeCells count="30">
    <mergeCell ref="A2:W2"/>
    <mergeCell ref="A3:G3"/>
    <mergeCell ref="H4:W4"/>
    <mergeCell ref="I5:M5"/>
    <mergeCell ref="N5:P5"/>
    <mergeCell ref="R5:W5"/>
    <mergeCell ref="A145:G1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9" right="0.39" top="0.58" bottom="0.58" header="0.5" footer="0.5"/>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0"/>
  <sheetViews>
    <sheetView showZeros="0" topLeftCell="A40" workbookViewId="0">
      <selection activeCell="A61" sqref="$A61:$XFD63"/>
    </sheetView>
  </sheetViews>
  <sheetFormatPr defaultColWidth="10.7083333333333" defaultRowHeight="14.25" customHeight="1"/>
  <cols>
    <col min="1" max="1" width="14.575" customWidth="1"/>
    <col min="2" max="2" width="15.7083333333333"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21" width="22.2833333333333" customWidth="1"/>
    <col min="22" max="23" width="22.575" customWidth="1"/>
  </cols>
  <sheetData>
    <row r="1" ht="13.5" customHeight="1" spans="1:23">
      <c r="B1" s="145"/>
      <c r="E1" s="1"/>
      <c r="F1" s="1"/>
      <c r="G1" s="1"/>
      <c r="H1" s="1"/>
      <c r="I1" s="2"/>
      <c r="J1" s="2"/>
      <c r="K1" s="2"/>
      <c r="L1" s="2"/>
      <c r="M1" s="2"/>
      <c r="N1" s="2"/>
      <c r="O1" s="2"/>
      <c r="P1" s="2"/>
      <c r="Q1" s="2"/>
      <c r="U1" s="145"/>
      <c r="W1" s="38" t="s">
        <v>335</v>
      </c>
    </row>
    <row r="2" ht="41.25" customHeight="1" spans="1:23">
      <c r="A2" s="4" t="s">
        <v>336</v>
      </c>
      <c r="B2" s="28"/>
      <c r="C2" s="28"/>
      <c r="D2" s="28"/>
      <c r="E2" s="28"/>
      <c r="F2" s="28"/>
      <c r="G2" s="28"/>
      <c r="H2" s="28"/>
      <c r="I2" s="28"/>
      <c r="J2" s="28"/>
      <c r="K2" s="28"/>
      <c r="L2" s="28"/>
      <c r="M2" s="28"/>
      <c r="N2" s="28"/>
      <c r="O2" s="28"/>
      <c r="P2" s="28"/>
      <c r="Q2" s="28"/>
      <c r="R2" s="28"/>
      <c r="S2" s="28"/>
      <c r="T2" s="28"/>
      <c r="U2" s="28"/>
      <c r="V2" s="28"/>
      <c r="W2" s="28"/>
    </row>
    <row r="3" ht="19.5" customHeight="1" spans="1:23">
      <c r="A3" s="5" t="str">
        <f>"单位名称："&amp;"奔子栏镇"</f>
        <v>单位名称：奔子栏镇</v>
      </c>
      <c r="B3" s="6"/>
      <c r="C3" s="6"/>
      <c r="D3" s="6"/>
      <c r="E3" s="6"/>
      <c r="F3" s="6"/>
      <c r="G3" s="6"/>
      <c r="H3" s="6"/>
      <c r="I3" s="7"/>
      <c r="J3" s="7"/>
      <c r="K3" s="7"/>
      <c r="L3" s="7"/>
      <c r="M3" s="7"/>
      <c r="N3" s="7"/>
      <c r="O3" s="7"/>
      <c r="P3" s="7"/>
      <c r="Q3" s="7"/>
      <c r="U3" s="145"/>
      <c r="W3" s="112" t="s">
        <v>225</v>
      </c>
    </row>
    <row r="4" ht="21.75" customHeight="1" spans="1:23">
      <c r="A4" s="9" t="s">
        <v>337</v>
      </c>
      <c r="B4" s="10" t="s">
        <v>235</v>
      </c>
      <c r="C4" s="9" t="s">
        <v>236</v>
      </c>
      <c r="D4" s="9" t="s">
        <v>338</v>
      </c>
      <c r="E4" s="10" t="s">
        <v>237</v>
      </c>
      <c r="F4" s="10" t="s">
        <v>238</v>
      </c>
      <c r="G4" s="10" t="s">
        <v>239</v>
      </c>
      <c r="H4" s="10" t="s">
        <v>240</v>
      </c>
      <c r="I4" s="29" t="s">
        <v>57</v>
      </c>
      <c r="J4" s="11" t="s">
        <v>339</v>
      </c>
      <c r="K4" s="12"/>
      <c r="L4" s="12"/>
      <c r="M4" s="13"/>
      <c r="N4" s="11" t="s">
        <v>242</v>
      </c>
      <c r="O4" s="12"/>
      <c r="P4" s="13"/>
      <c r="Q4" s="10" t="s">
        <v>63</v>
      </c>
      <c r="R4" s="11" t="s">
        <v>80</v>
      </c>
      <c r="S4" s="12"/>
      <c r="T4" s="12"/>
      <c r="U4" s="12"/>
      <c r="V4" s="12"/>
      <c r="W4" s="13"/>
    </row>
    <row r="5" ht="21.75" customHeight="1" spans="1:23">
      <c r="A5" s="14"/>
      <c r="B5" s="30"/>
      <c r="C5" s="14"/>
      <c r="D5" s="14"/>
      <c r="E5" s="15"/>
      <c r="F5" s="15"/>
      <c r="G5" s="15"/>
      <c r="H5" s="15"/>
      <c r="I5" s="30"/>
      <c r="J5" s="146" t="s">
        <v>60</v>
      </c>
      <c r="K5" s="147"/>
      <c r="L5" s="10" t="s">
        <v>61</v>
      </c>
      <c r="M5" s="10" t="s">
        <v>62</v>
      </c>
      <c r="N5" s="10" t="s">
        <v>60</v>
      </c>
      <c r="O5" s="10" t="s">
        <v>61</v>
      </c>
      <c r="P5" s="10" t="s">
        <v>62</v>
      </c>
      <c r="Q5" s="15"/>
      <c r="R5" s="10" t="s">
        <v>59</v>
      </c>
      <c r="S5" s="9" t="s">
        <v>66</v>
      </c>
      <c r="T5" s="9" t="s">
        <v>248</v>
      </c>
      <c r="U5" s="9" t="s">
        <v>68</v>
      </c>
      <c r="V5" s="9" t="s">
        <v>69</v>
      </c>
      <c r="W5" s="9" t="s">
        <v>70</v>
      </c>
    </row>
    <row r="6" ht="21" customHeight="1" spans="1:23">
      <c r="A6" s="30"/>
      <c r="B6" s="30"/>
      <c r="C6" s="30"/>
      <c r="D6" s="30"/>
      <c r="E6" s="30"/>
      <c r="F6" s="30"/>
      <c r="G6" s="30"/>
      <c r="H6" s="30"/>
      <c r="I6" s="30"/>
      <c r="J6" s="148" t="s">
        <v>59</v>
      </c>
      <c r="K6" s="116"/>
      <c r="L6" s="30"/>
      <c r="M6" s="30"/>
      <c r="N6" s="30"/>
      <c r="O6" s="30"/>
      <c r="P6" s="30"/>
      <c r="Q6" s="30"/>
      <c r="R6" s="30"/>
      <c r="S6" s="149"/>
      <c r="T6" s="149"/>
      <c r="U6" s="149"/>
      <c r="V6" s="149"/>
      <c r="W6" s="149"/>
    </row>
    <row r="7" ht="39.75" customHeight="1" spans="1:23">
      <c r="A7" s="16"/>
      <c r="B7" s="31"/>
      <c r="C7" s="16"/>
      <c r="D7" s="16"/>
      <c r="E7" s="17"/>
      <c r="F7" s="17"/>
      <c r="G7" s="17"/>
      <c r="H7" s="17"/>
      <c r="I7" s="31"/>
      <c r="J7" s="46" t="s">
        <v>59</v>
      </c>
      <c r="K7" s="46" t="s">
        <v>340</v>
      </c>
      <c r="L7" s="17"/>
      <c r="M7" s="17"/>
      <c r="N7" s="17"/>
      <c r="O7" s="17"/>
      <c r="P7" s="17"/>
      <c r="Q7" s="17"/>
      <c r="R7" s="17"/>
      <c r="S7" s="17"/>
      <c r="T7" s="17"/>
      <c r="U7" s="31"/>
      <c r="V7" s="17"/>
      <c r="W7" s="17"/>
    </row>
    <row r="8" ht="19.5" customHeight="1" spans="1:23">
      <c r="A8" s="150">
        <v>1</v>
      </c>
      <c r="B8" s="150">
        <v>2</v>
      </c>
      <c r="C8" s="150">
        <v>3</v>
      </c>
      <c r="D8" s="150">
        <v>4</v>
      </c>
      <c r="E8" s="150">
        <v>5</v>
      </c>
      <c r="F8" s="150">
        <v>6</v>
      </c>
      <c r="G8" s="150">
        <v>7</v>
      </c>
      <c r="H8" s="150">
        <v>8</v>
      </c>
      <c r="I8" s="150">
        <v>9</v>
      </c>
      <c r="J8" s="150">
        <v>10</v>
      </c>
      <c r="K8" s="150">
        <v>11</v>
      </c>
      <c r="L8" s="150">
        <v>12</v>
      </c>
      <c r="M8" s="150">
        <v>13</v>
      </c>
      <c r="N8" s="150">
        <v>14</v>
      </c>
      <c r="O8" s="150">
        <v>15</v>
      </c>
      <c r="P8" s="150">
        <v>16</v>
      </c>
      <c r="Q8" s="150">
        <v>17</v>
      </c>
      <c r="R8" s="150">
        <v>18</v>
      </c>
      <c r="S8" s="150">
        <v>19</v>
      </c>
      <c r="T8" s="150">
        <v>20</v>
      </c>
      <c r="U8" s="150">
        <v>21</v>
      </c>
      <c r="V8" s="150">
        <v>22</v>
      </c>
      <c r="W8" s="150">
        <v>23</v>
      </c>
    </row>
    <row r="9" ht="22.5" customHeight="1" spans="1:23">
      <c r="A9" s="151" t="s">
        <v>341</v>
      </c>
      <c r="B9" s="151"/>
      <c r="C9" s="151"/>
      <c r="D9" s="152"/>
      <c r="E9" s="152"/>
      <c r="F9" s="152"/>
      <c r="G9" s="152"/>
      <c r="H9" s="152"/>
      <c r="I9" s="22">
        <v>28500</v>
      </c>
      <c r="J9" s="22">
        <v>28500</v>
      </c>
      <c r="K9" s="22">
        <v>28500</v>
      </c>
      <c r="L9" s="22"/>
      <c r="M9" s="22"/>
      <c r="N9" s="153"/>
      <c r="O9" s="153"/>
      <c r="P9" s="153"/>
      <c r="Q9" s="22"/>
      <c r="R9" s="22"/>
      <c r="S9" s="22"/>
      <c r="T9" s="22"/>
      <c r="U9" s="108"/>
      <c r="V9" s="22"/>
      <c r="W9" s="22"/>
    </row>
    <row r="10" ht="22.5" customHeight="1" spans="1:23">
      <c r="A10" s="152" t="s">
        <v>342</v>
      </c>
      <c r="B10" s="152" t="s">
        <v>343</v>
      </c>
      <c r="C10" s="20" t="s">
        <v>341</v>
      </c>
      <c r="D10" s="152" t="s">
        <v>72</v>
      </c>
      <c r="E10" s="152" t="s">
        <v>91</v>
      </c>
      <c r="F10" s="152" t="s">
        <v>195</v>
      </c>
      <c r="G10" s="152" t="s">
        <v>283</v>
      </c>
      <c r="H10" s="152" t="s">
        <v>284</v>
      </c>
      <c r="I10" s="22">
        <v>28500</v>
      </c>
      <c r="J10" s="22">
        <v>28500</v>
      </c>
      <c r="K10" s="22">
        <v>28500</v>
      </c>
      <c r="L10" s="22"/>
      <c r="M10" s="22"/>
      <c r="N10" s="153"/>
      <c r="O10" s="153"/>
      <c r="P10" s="153"/>
      <c r="Q10" s="22"/>
      <c r="R10" s="22"/>
      <c r="S10" s="22"/>
      <c r="T10" s="22"/>
      <c r="U10" s="108"/>
      <c r="V10" s="22"/>
      <c r="W10" s="22"/>
    </row>
    <row r="11" ht="22.5" customHeight="1" spans="1:23">
      <c r="A11" s="151" t="s">
        <v>344</v>
      </c>
      <c r="B11" s="23"/>
      <c r="C11" s="23"/>
      <c r="D11" s="23"/>
      <c r="E11" s="23"/>
      <c r="F11" s="23"/>
      <c r="G11" s="23"/>
      <c r="H11" s="23"/>
      <c r="I11" s="22">
        <v>30000</v>
      </c>
      <c r="J11" s="22">
        <v>30000</v>
      </c>
      <c r="K11" s="22">
        <v>30000</v>
      </c>
      <c r="L11" s="22"/>
      <c r="M11" s="22"/>
      <c r="N11" s="153"/>
      <c r="O11" s="153"/>
      <c r="P11" s="153"/>
      <c r="Q11" s="22"/>
      <c r="R11" s="22"/>
      <c r="S11" s="22"/>
      <c r="T11" s="22"/>
      <c r="U11" s="108"/>
      <c r="V11" s="22"/>
      <c r="W11" s="22"/>
    </row>
    <row r="12" ht="22.5" customHeight="1" spans="1:23">
      <c r="A12" s="152" t="s">
        <v>345</v>
      </c>
      <c r="B12" s="152" t="s">
        <v>346</v>
      </c>
      <c r="C12" s="20" t="s">
        <v>344</v>
      </c>
      <c r="D12" s="152" t="s">
        <v>72</v>
      </c>
      <c r="E12" s="152" t="s">
        <v>93</v>
      </c>
      <c r="F12" s="152" t="s">
        <v>193</v>
      </c>
      <c r="G12" s="152" t="s">
        <v>283</v>
      </c>
      <c r="H12" s="152" t="s">
        <v>284</v>
      </c>
      <c r="I12" s="22">
        <v>30000</v>
      </c>
      <c r="J12" s="22">
        <v>30000</v>
      </c>
      <c r="K12" s="22">
        <v>30000</v>
      </c>
      <c r="L12" s="22"/>
      <c r="M12" s="22"/>
      <c r="N12" s="153"/>
      <c r="O12" s="153"/>
      <c r="P12" s="153"/>
      <c r="Q12" s="22"/>
      <c r="R12" s="22"/>
      <c r="S12" s="22"/>
      <c r="T12" s="22"/>
      <c r="U12" s="108"/>
      <c r="V12" s="22"/>
      <c r="W12" s="22"/>
    </row>
    <row r="13" ht="22.5" customHeight="1" spans="1:23">
      <c r="A13" s="151" t="s">
        <v>347</v>
      </c>
      <c r="B13" s="23"/>
      <c r="C13" s="23"/>
      <c r="D13" s="23"/>
      <c r="E13" s="23"/>
      <c r="F13" s="23"/>
      <c r="G13" s="23"/>
      <c r="H13" s="23"/>
      <c r="I13" s="22">
        <v>200000</v>
      </c>
      <c r="J13" s="22">
        <v>200000</v>
      </c>
      <c r="K13" s="22">
        <v>200000</v>
      </c>
      <c r="L13" s="22"/>
      <c r="M13" s="22"/>
      <c r="N13" s="153"/>
      <c r="O13" s="153"/>
      <c r="P13" s="153"/>
      <c r="Q13" s="22"/>
      <c r="R13" s="22"/>
      <c r="S13" s="22"/>
      <c r="T13" s="22"/>
      <c r="U13" s="108"/>
      <c r="V13" s="22"/>
      <c r="W13" s="22"/>
    </row>
    <row r="14" ht="22.5" customHeight="1" spans="1:23">
      <c r="A14" s="152" t="s">
        <v>342</v>
      </c>
      <c r="B14" s="152" t="s">
        <v>348</v>
      </c>
      <c r="C14" s="20" t="s">
        <v>347</v>
      </c>
      <c r="D14" s="152" t="s">
        <v>72</v>
      </c>
      <c r="E14" s="152" t="s">
        <v>93</v>
      </c>
      <c r="F14" s="152" t="s">
        <v>193</v>
      </c>
      <c r="G14" s="152" t="s">
        <v>283</v>
      </c>
      <c r="H14" s="152" t="s">
        <v>284</v>
      </c>
      <c r="I14" s="22">
        <v>200000</v>
      </c>
      <c r="J14" s="22">
        <v>200000</v>
      </c>
      <c r="K14" s="22">
        <v>200000</v>
      </c>
      <c r="L14" s="22"/>
      <c r="M14" s="22"/>
      <c r="N14" s="153"/>
      <c r="O14" s="153"/>
      <c r="P14" s="153"/>
      <c r="Q14" s="22"/>
      <c r="R14" s="22"/>
      <c r="S14" s="22"/>
      <c r="T14" s="22"/>
      <c r="U14" s="108"/>
      <c r="V14" s="22"/>
      <c r="W14" s="22"/>
    </row>
    <row r="15" ht="22.5" customHeight="1" spans="1:23">
      <c r="A15" s="151" t="s">
        <v>349</v>
      </c>
      <c r="B15" s="23"/>
      <c r="C15" s="23"/>
      <c r="D15" s="23"/>
      <c r="E15" s="23"/>
      <c r="F15" s="23"/>
      <c r="G15" s="23"/>
      <c r="H15" s="23"/>
      <c r="I15" s="22">
        <v>20000</v>
      </c>
      <c r="J15" s="22">
        <v>20000</v>
      </c>
      <c r="K15" s="22">
        <v>20000</v>
      </c>
      <c r="L15" s="22"/>
      <c r="M15" s="22"/>
      <c r="N15" s="153"/>
      <c r="O15" s="153"/>
      <c r="P15" s="153"/>
      <c r="Q15" s="22"/>
      <c r="R15" s="22"/>
      <c r="S15" s="22"/>
      <c r="T15" s="22"/>
      <c r="U15" s="108"/>
      <c r="V15" s="22"/>
      <c r="W15" s="22"/>
    </row>
    <row r="16" ht="22.5" customHeight="1" spans="1:23">
      <c r="A16" s="152" t="s">
        <v>342</v>
      </c>
      <c r="B16" s="152" t="s">
        <v>350</v>
      </c>
      <c r="C16" s="20" t="s">
        <v>349</v>
      </c>
      <c r="D16" s="152" t="s">
        <v>72</v>
      </c>
      <c r="E16" s="152" t="s">
        <v>90</v>
      </c>
      <c r="F16" s="152" t="s">
        <v>194</v>
      </c>
      <c r="G16" s="152" t="s">
        <v>351</v>
      </c>
      <c r="H16" s="152" t="s">
        <v>352</v>
      </c>
      <c r="I16" s="22">
        <v>20000</v>
      </c>
      <c r="J16" s="22">
        <v>20000</v>
      </c>
      <c r="K16" s="22">
        <v>20000</v>
      </c>
      <c r="L16" s="22"/>
      <c r="M16" s="22"/>
      <c r="N16" s="153"/>
      <c r="O16" s="153"/>
      <c r="P16" s="153"/>
      <c r="Q16" s="22"/>
      <c r="R16" s="22"/>
      <c r="S16" s="22"/>
      <c r="T16" s="22"/>
      <c r="U16" s="108"/>
      <c r="V16" s="22"/>
      <c r="W16" s="22"/>
    </row>
    <row r="17" ht="22.5" customHeight="1" spans="1:23">
      <c r="A17" s="151" t="s">
        <v>353</v>
      </c>
      <c r="B17" s="23"/>
      <c r="C17" s="23"/>
      <c r="D17" s="23"/>
      <c r="E17" s="23"/>
      <c r="F17" s="23"/>
      <c r="G17" s="23"/>
      <c r="H17" s="23"/>
      <c r="I17" s="22">
        <v>600000</v>
      </c>
      <c r="J17" s="22">
        <v>600000</v>
      </c>
      <c r="K17" s="22">
        <v>600000</v>
      </c>
      <c r="L17" s="22"/>
      <c r="M17" s="22"/>
      <c r="N17" s="153"/>
      <c r="O17" s="153"/>
      <c r="P17" s="153"/>
      <c r="Q17" s="22"/>
      <c r="R17" s="22"/>
      <c r="S17" s="22"/>
      <c r="T17" s="22"/>
      <c r="U17" s="108"/>
      <c r="V17" s="22"/>
      <c r="W17" s="22"/>
    </row>
    <row r="18" ht="22.5" customHeight="1" spans="1:23">
      <c r="A18" s="152" t="s">
        <v>342</v>
      </c>
      <c r="B18" s="152" t="s">
        <v>354</v>
      </c>
      <c r="C18" s="20" t="s">
        <v>353</v>
      </c>
      <c r="D18" s="152" t="s">
        <v>72</v>
      </c>
      <c r="E18" s="152" t="s">
        <v>93</v>
      </c>
      <c r="F18" s="152" t="s">
        <v>193</v>
      </c>
      <c r="G18" s="152" t="s">
        <v>283</v>
      </c>
      <c r="H18" s="152" t="s">
        <v>284</v>
      </c>
      <c r="I18" s="22">
        <v>600000</v>
      </c>
      <c r="J18" s="22">
        <v>600000</v>
      </c>
      <c r="K18" s="22">
        <v>600000</v>
      </c>
      <c r="L18" s="22"/>
      <c r="M18" s="22"/>
      <c r="N18" s="153"/>
      <c r="O18" s="153"/>
      <c r="P18" s="153"/>
      <c r="Q18" s="22"/>
      <c r="R18" s="22"/>
      <c r="S18" s="22"/>
      <c r="T18" s="22"/>
      <c r="U18" s="108"/>
      <c r="V18" s="22"/>
      <c r="W18" s="22"/>
    </row>
    <row r="19" ht="22.5" customHeight="1" spans="1:23">
      <c r="A19" s="151" t="s">
        <v>355</v>
      </c>
      <c r="B19" s="23"/>
      <c r="C19" s="23"/>
      <c r="D19" s="23"/>
      <c r="E19" s="23"/>
      <c r="F19" s="23"/>
      <c r="G19" s="23"/>
      <c r="H19" s="23"/>
      <c r="I19" s="22">
        <v>19000</v>
      </c>
      <c r="J19" s="22">
        <v>19000</v>
      </c>
      <c r="K19" s="22">
        <v>19000</v>
      </c>
      <c r="L19" s="22"/>
      <c r="M19" s="22"/>
      <c r="N19" s="153"/>
      <c r="O19" s="153"/>
      <c r="P19" s="153"/>
      <c r="Q19" s="22"/>
      <c r="R19" s="22"/>
      <c r="S19" s="22"/>
      <c r="T19" s="22"/>
      <c r="U19" s="108"/>
      <c r="V19" s="22"/>
      <c r="W19" s="22"/>
    </row>
    <row r="20" ht="22.5" customHeight="1" spans="1:23">
      <c r="A20" s="152" t="s">
        <v>345</v>
      </c>
      <c r="B20" s="152" t="s">
        <v>356</v>
      </c>
      <c r="C20" s="20" t="s">
        <v>355</v>
      </c>
      <c r="D20" s="152" t="s">
        <v>72</v>
      </c>
      <c r="E20" s="152" t="s">
        <v>93</v>
      </c>
      <c r="F20" s="152" t="s">
        <v>193</v>
      </c>
      <c r="G20" s="152" t="s">
        <v>283</v>
      </c>
      <c r="H20" s="152" t="s">
        <v>284</v>
      </c>
      <c r="I20" s="22">
        <v>19000</v>
      </c>
      <c r="J20" s="22">
        <v>19000</v>
      </c>
      <c r="K20" s="22">
        <v>19000</v>
      </c>
      <c r="L20" s="22"/>
      <c r="M20" s="22"/>
      <c r="N20" s="153"/>
      <c r="O20" s="153"/>
      <c r="P20" s="153"/>
      <c r="Q20" s="22"/>
      <c r="R20" s="22"/>
      <c r="S20" s="22"/>
      <c r="T20" s="22"/>
      <c r="U20" s="108"/>
      <c r="V20" s="22"/>
      <c r="W20" s="22"/>
    </row>
    <row r="21" ht="22.5" customHeight="1" spans="1:23">
      <c r="A21" s="151" t="s">
        <v>357</v>
      </c>
      <c r="B21" s="23"/>
      <c r="C21" s="23"/>
      <c r="D21" s="23"/>
      <c r="E21" s="23"/>
      <c r="F21" s="23"/>
      <c r="G21" s="23"/>
      <c r="H21" s="23"/>
      <c r="I21" s="22">
        <v>10000</v>
      </c>
      <c r="J21" s="22">
        <v>10000</v>
      </c>
      <c r="K21" s="22">
        <v>10000</v>
      </c>
      <c r="L21" s="22"/>
      <c r="M21" s="22"/>
      <c r="N21" s="153"/>
      <c r="O21" s="153"/>
      <c r="P21" s="153"/>
      <c r="Q21" s="22"/>
      <c r="R21" s="22"/>
      <c r="S21" s="22"/>
      <c r="T21" s="22"/>
      <c r="U21" s="108"/>
      <c r="V21" s="22"/>
      <c r="W21" s="22"/>
    </row>
    <row r="22" ht="22.5" customHeight="1" spans="1:23">
      <c r="A22" s="152" t="s">
        <v>342</v>
      </c>
      <c r="B22" s="152" t="s">
        <v>358</v>
      </c>
      <c r="C22" s="20" t="s">
        <v>357</v>
      </c>
      <c r="D22" s="152" t="s">
        <v>72</v>
      </c>
      <c r="E22" s="152" t="s">
        <v>93</v>
      </c>
      <c r="F22" s="152" t="s">
        <v>193</v>
      </c>
      <c r="G22" s="152" t="s">
        <v>283</v>
      </c>
      <c r="H22" s="152" t="s">
        <v>284</v>
      </c>
      <c r="I22" s="22">
        <v>10000</v>
      </c>
      <c r="J22" s="22">
        <v>10000</v>
      </c>
      <c r="K22" s="22">
        <v>10000</v>
      </c>
      <c r="L22" s="22"/>
      <c r="M22" s="22"/>
      <c r="N22" s="153"/>
      <c r="O22" s="153"/>
      <c r="P22" s="153"/>
      <c r="Q22" s="22"/>
      <c r="R22" s="22"/>
      <c r="S22" s="22"/>
      <c r="T22" s="22"/>
      <c r="U22" s="108"/>
      <c r="V22" s="22"/>
      <c r="W22" s="22"/>
    </row>
    <row r="23" ht="22.5" customHeight="1" spans="1:23">
      <c r="A23" s="151" t="s">
        <v>359</v>
      </c>
      <c r="B23" s="23"/>
      <c r="C23" s="23"/>
      <c r="D23" s="23"/>
      <c r="E23" s="23"/>
      <c r="F23" s="23"/>
      <c r="G23" s="23"/>
      <c r="H23" s="23"/>
      <c r="I23" s="22">
        <v>2000</v>
      </c>
      <c r="J23" s="22">
        <v>2000</v>
      </c>
      <c r="K23" s="22">
        <v>2000</v>
      </c>
      <c r="L23" s="22"/>
      <c r="M23" s="22"/>
      <c r="N23" s="153"/>
      <c r="O23" s="153"/>
      <c r="P23" s="153"/>
      <c r="Q23" s="22"/>
      <c r="R23" s="22"/>
      <c r="S23" s="22"/>
      <c r="T23" s="22"/>
      <c r="U23" s="108"/>
      <c r="V23" s="22"/>
      <c r="W23" s="22"/>
    </row>
    <row r="24" ht="22.5" customHeight="1" spans="1:23">
      <c r="A24" s="152" t="s">
        <v>342</v>
      </c>
      <c r="B24" s="152" t="s">
        <v>360</v>
      </c>
      <c r="C24" s="20" t="s">
        <v>359</v>
      </c>
      <c r="D24" s="152" t="s">
        <v>72</v>
      </c>
      <c r="E24" s="152" t="s">
        <v>93</v>
      </c>
      <c r="F24" s="152" t="s">
        <v>193</v>
      </c>
      <c r="G24" s="152" t="s">
        <v>283</v>
      </c>
      <c r="H24" s="152" t="s">
        <v>284</v>
      </c>
      <c r="I24" s="22">
        <v>2000</v>
      </c>
      <c r="J24" s="22">
        <v>2000</v>
      </c>
      <c r="K24" s="22">
        <v>2000</v>
      </c>
      <c r="L24" s="22"/>
      <c r="M24" s="22"/>
      <c r="N24" s="153"/>
      <c r="O24" s="153"/>
      <c r="P24" s="153"/>
      <c r="Q24" s="22"/>
      <c r="R24" s="22"/>
      <c r="S24" s="22"/>
      <c r="T24" s="22"/>
      <c r="U24" s="108"/>
      <c r="V24" s="22"/>
      <c r="W24" s="22"/>
    </row>
    <row r="25" ht="22.5" customHeight="1" spans="1:23">
      <c r="A25" s="151" t="s">
        <v>361</v>
      </c>
      <c r="B25" s="23"/>
      <c r="C25" s="23"/>
      <c r="D25" s="23"/>
      <c r="E25" s="23"/>
      <c r="F25" s="23"/>
      <c r="G25" s="23"/>
      <c r="H25" s="23"/>
      <c r="I25" s="22">
        <v>88200</v>
      </c>
      <c r="J25" s="22">
        <v>88200</v>
      </c>
      <c r="K25" s="22">
        <v>88200</v>
      </c>
      <c r="L25" s="22"/>
      <c r="M25" s="22"/>
      <c r="N25" s="153"/>
      <c r="O25" s="153"/>
      <c r="P25" s="153"/>
      <c r="Q25" s="22"/>
      <c r="R25" s="22"/>
      <c r="S25" s="22"/>
      <c r="T25" s="22"/>
      <c r="U25" s="108"/>
      <c r="V25" s="22"/>
      <c r="W25" s="22"/>
    </row>
    <row r="26" ht="22.5" customHeight="1" spans="1:23">
      <c r="A26" s="152" t="s">
        <v>342</v>
      </c>
      <c r="B26" s="152" t="s">
        <v>362</v>
      </c>
      <c r="C26" s="20" t="s">
        <v>361</v>
      </c>
      <c r="D26" s="152" t="s">
        <v>72</v>
      </c>
      <c r="E26" s="152" t="s">
        <v>93</v>
      </c>
      <c r="F26" s="152" t="s">
        <v>193</v>
      </c>
      <c r="G26" s="152" t="s">
        <v>351</v>
      </c>
      <c r="H26" s="152" t="s">
        <v>352</v>
      </c>
      <c r="I26" s="22">
        <v>88200</v>
      </c>
      <c r="J26" s="22">
        <v>88200</v>
      </c>
      <c r="K26" s="22">
        <v>88200</v>
      </c>
      <c r="L26" s="22"/>
      <c r="M26" s="22"/>
      <c r="N26" s="153"/>
      <c r="O26" s="153"/>
      <c r="P26" s="153"/>
      <c r="Q26" s="22"/>
      <c r="R26" s="22"/>
      <c r="S26" s="22"/>
      <c r="T26" s="22"/>
      <c r="U26" s="108"/>
      <c r="V26" s="22"/>
      <c r="W26" s="22"/>
    </row>
    <row r="27" ht="22.5" customHeight="1" spans="1:23">
      <c r="A27" s="151" t="s">
        <v>363</v>
      </c>
      <c r="B27" s="23"/>
      <c r="C27" s="23"/>
      <c r="D27" s="23"/>
      <c r="E27" s="23"/>
      <c r="F27" s="23"/>
      <c r="G27" s="23"/>
      <c r="H27" s="23"/>
      <c r="I27" s="22">
        <v>6600</v>
      </c>
      <c r="J27" s="22">
        <v>6600</v>
      </c>
      <c r="K27" s="22">
        <v>6600</v>
      </c>
      <c r="L27" s="22"/>
      <c r="M27" s="22"/>
      <c r="N27" s="153"/>
      <c r="O27" s="153"/>
      <c r="P27" s="153"/>
      <c r="Q27" s="22"/>
      <c r="R27" s="22"/>
      <c r="S27" s="22"/>
      <c r="T27" s="22"/>
      <c r="U27" s="108"/>
      <c r="V27" s="22"/>
      <c r="W27" s="22"/>
    </row>
    <row r="28" ht="22.5" customHeight="1" spans="1:23">
      <c r="A28" s="152" t="s">
        <v>342</v>
      </c>
      <c r="B28" s="152" t="s">
        <v>364</v>
      </c>
      <c r="C28" s="20" t="s">
        <v>363</v>
      </c>
      <c r="D28" s="152" t="s">
        <v>72</v>
      </c>
      <c r="E28" s="152" t="s">
        <v>93</v>
      </c>
      <c r="F28" s="152" t="s">
        <v>193</v>
      </c>
      <c r="G28" s="152" t="s">
        <v>283</v>
      </c>
      <c r="H28" s="152" t="s">
        <v>284</v>
      </c>
      <c r="I28" s="22">
        <v>5000</v>
      </c>
      <c r="J28" s="22">
        <v>5000</v>
      </c>
      <c r="K28" s="22">
        <v>5000</v>
      </c>
      <c r="L28" s="22"/>
      <c r="M28" s="22"/>
      <c r="N28" s="153"/>
      <c r="O28" s="153"/>
      <c r="P28" s="153"/>
      <c r="Q28" s="22"/>
      <c r="R28" s="22"/>
      <c r="S28" s="22"/>
      <c r="T28" s="22"/>
      <c r="U28" s="108"/>
      <c r="V28" s="22"/>
      <c r="W28" s="22"/>
    </row>
    <row r="29" ht="22.5" customHeight="1" spans="1:23">
      <c r="A29" s="152" t="s">
        <v>342</v>
      </c>
      <c r="B29" s="152" t="s">
        <v>364</v>
      </c>
      <c r="C29" s="20" t="s">
        <v>363</v>
      </c>
      <c r="D29" s="152" t="s">
        <v>72</v>
      </c>
      <c r="E29" s="152" t="s">
        <v>93</v>
      </c>
      <c r="F29" s="152" t="s">
        <v>193</v>
      </c>
      <c r="G29" s="152" t="s">
        <v>351</v>
      </c>
      <c r="H29" s="152" t="s">
        <v>352</v>
      </c>
      <c r="I29" s="22">
        <v>1600</v>
      </c>
      <c r="J29" s="22">
        <v>1600</v>
      </c>
      <c r="K29" s="22">
        <v>1600</v>
      </c>
      <c r="L29" s="22"/>
      <c r="M29" s="22"/>
      <c r="N29" s="153"/>
      <c r="O29" s="153"/>
      <c r="P29" s="153"/>
      <c r="Q29" s="22"/>
      <c r="R29" s="22"/>
      <c r="S29" s="22"/>
      <c r="T29" s="22"/>
      <c r="U29" s="108"/>
      <c r="V29" s="22"/>
      <c r="W29" s="22"/>
    </row>
    <row r="30" ht="22.5" customHeight="1" spans="1:23">
      <c r="A30" s="151" t="s">
        <v>365</v>
      </c>
      <c r="B30" s="23"/>
      <c r="C30" s="23"/>
      <c r="D30" s="23"/>
      <c r="E30" s="23"/>
      <c r="F30" s="23"/>
      <c r="G30" s="23"/>
      <c r="H30" s="23"/>
      <c r="I30" s="22">
        <v>99959.9</v>
      </c>
      <c r="J30" s="22"/>
      <c r="K30" s="22"/>
      <c r="L30" s="22"/>
      <c r="M30" s="22"/>
      <c r="N30" s="153"/>
      <c r="O30" s="153"/>
      <c r="P30" s="153"/>
      <c r="Q30" s="22"/>
      <c r="R30" s="22">
        <v>99959.9</v>
      </c>
      <c r="S30" s="22"/>
      <c r="T30" s="22"/>
      <c r="U30" s="108">
        <v>99959.9</v>
      </c>
      <c r="V30" s="22"/>
      <c r="W30" s="22"/>
    </row>
    <row r="31" ht="22.5" customHeight="1" spans="1:23">
      <c r="A31" s="152" t="s">
        <v>342</v>
      </c>
      <c r="B31" s="152" t="s">
        <v>366</v>
      </c>
      <c r="C31" s="20" t="s">
        <v>365</v>
      </c>
      <c r="D31" s="152" t="s">
        <v>72</v>
      </c>
      <c r="E31" s="152" t="s">
        <v>131</v>
      </c>
      <c r="F31" s="152" t="s">
        <v>367</v>
      </c>
      <c r="G31" s="152" t="s">
        <v>368</v>
      </c>
      <c r="H31" s="152" t="s">
        <v>369</v>
      </c>
      <c r="I31" s="22">
        <v>99959.9</v>
      </c>
      <c r="J31" s="22"/>
      <c r="K31" s="22"/>
      <c r="L31" s="22"/>
      <c r="M31" s="22"/>
      <c r="N31" s="153"/>
      <c r="O31" s="153"/>
      <c r="P31" s="153"/>
      <c r="Q31" s="22"/>
      <c r="R31" s="22">
        <v>99959.9</v>
      </c>
      <c r="S31" s="22"/>
      <c r="T31" s="22"/>
      <c r="U31" s="108">
        <v>99959.9</v>
      </c>
      <c r="V31" s="22"/>
      <c r="W31" s="22"/>
    </row>
    <row r="32" ht="22.5" customHeight="1" spans="1:23">
      <c r="A32" s="151" t="s">
        <v>370</v>
      </c>
      <c r="B32" s="23"/>
      <c r="C32" s="23"/>
      <c r="D32" s="23"/>
      <c r="E32" s="23"/>
      <c r="F32" s="23"/>
      <c r="G32" s="23"/>
      <c r="H32" s="23"/>
      <c r="I32" s="22">
        <v>20000</v>
      </c>
      <c r="J32" s="22">
        <v>20000</v>
      </c>
      <c r="K32" s="22">
        <v>20000</v>
      </c>
      <c r="L32" s="22"/>
      <c r="M32" s="22"/>
      <c r="N32" s="153"/>
      <c r="O32" s="153"/>
      <c r="P32" s="153"/>
      <c r="Q32" s="22"/>
      <c r="R32" s="22"/>
      <c r="S32" s="22"/>
      <c r="T32" s="22"/>
      <c r="U32" s="108"/>
      <c r="V32" s="22"/>
      <c r="W32" s="22"/>
    </row>
    <row r="33" ht="22.5" customHeight="1" spans="1:23">
      <c r="A33" s="152" t="s">
        <v>345</v>
      </c>
      <c r="B33" s="152" t="s">
        <v>371</v>
      </c>
      <c r="C33" s="20" t="s">
        <v>370</v>
      </c>
      <c r="D33" s="152" t="s">
        <v>72</v>
      </c>
      <c r="E33" s="152" t="s">
        <v>93</v>
      </c>
      <c r="F33" s="152" t="s">
        <v>193</v>
      </c>
      <c r="G33" s="152" t="s">
        <v>372</v>
      </c>
      <c r="H33" s="152" t="s">
        <v>373</v>
      </c>
      <c r="I33" s="22">
        <v>12000</v>
      </c>
      <c r="J33" s="22">
        <v>12000</v>
      </c>
      <c r="K33" s="22">
        <v>12000</v>
      </c>
      <c r="L33" s="22"/>
      <c r="M33" s="22"/>
      <c r="N33" s="153"/>
      <c r="O33" s="153"/>
      <c r="P33" s="153"/>
      <c r="Q33" s="22"/>
      <c r="R33" s="22"/>
      <c r="S33" s="22"/>
      <c r="T33" s="22"/>
      <c r="U33" s="108"/>
      <c r="V33" s="22"/>
      <c r="W33" s="22"/>
    </row>
    <row r="34" ht="22.5" customHeight="1" spans="1:23">
      <c r="A34" s="152" t="s">
        <v>345</v>
      </c>
      <c r="B34" s="152" t="s">
        <v>371</v>
      </c>
      <c r="C34" s="20" t="s">
        <v>370</v>
      </c>
      <c r="D34" s="152" t="s">
        <v>72</v>
      </c>
      <c r="E34" s="152" t="s">
        <v>94</v>
      </c>
      <c r="F34" s="152" t="s">
        <v>194</v>
      </c>
      <c r="G34" s="152" t="s">
        <v>374</v>
      </c>
      <c r="H34" s="152" t="s">
        <v>375</v>
      </c>
      <c r="I34" s="22">
        <v>958</v>
      </c>
      <c r="J34" s="22">
        <v>958</v>
      </c>
      <c r="K34" s="22">
        <v>958</v>
      </c>
      <c r="L34" s="22"/>
      <c r="M34" s="22"/>
      <c r="N34" s="153"/>
      <c r="O34" s="153"/>
      <c r="P34" s="153"/>
      <c r="Q34" s="22"/>
      <c r="R34" s="22"/>
      <c r="S34" s="22"/>
      <c r="T34" s="22"/>
      <c r="U34" s="108"/>
      <c r="V34" s="22"/>
      <c r="W34" s="22"/>
    </row>
    <row r="35" ht="22.5" customHeight="1" spans="1:23">
      <c r="A35" s="152" t="s">
        <v>345</v>
      </c>
      <c r="B35" s="152" t="s">
        <v>371</v>
      </c>
      <c r="C35" s="20" t="s">
        <v>370</v>
      </c>
      <c r="D35" s="152" t="s">
        <v>72</v>
      </c>
      <c r="E35" s="152" t="s">
        <v>96</v>
      </c>
      <c r="F35" s="152" t="s">
        <v>193</v>
      </c>
      <c r="G35" s="152" t="s">
        <v>283</v>
      </c>
      <c r="H35" s="152" t="s">
        <v>284</v>
      </c>
      <c r="I35" s="22">
        <v>7042</v>
      </c>
      <c r="J35" s="22">
        <v>7042</v>
      </c>
      <c r="K35" s="22">
        <v>7042</v>
      </c>
      <c r="L35" s="22"/>
      <c r="M35" s="22"/>
      <c r="N35" s="153"/>
      <c r="O35" s="153"/>
      <c r="P35" s="153"/>
      <c r="Q35" s="22"/>
      <c r="R35" s="22"/>
      <c r="S35" s="22"/>
      <c r="T35" s="22"/>
      <c r="U35" s="108"/>
      <c r="V35" s="22"/>
      <c r="W35" s="22"/>
    </row>
    <row r="36" ht="22.5" customHeight="1" spans="1:23">
      <c r="A36" s="151" t="s">
        <v>376</v>
      </c>
      <c r="B36" s="23"/>
      <c r="C36" s="23"/>
      <c r="D36" s="23"/>
      <c r="E36" s="23"/>
      <c r="F36" s="23"/>
      <c r="G36" s="23"/>
      <c r="H36" s="23"/>
      <c r="I36" s="22">
        <v>520</v>
      </c>
      <c r="J36" s="22">
        <v>520</v>
      </c>
      <c r="K36" s="22">
        <v>520</v>
      </c>
      <c r="L36" s="22"/>
      <c r="M36" s="22"/>
      <c r="N36" s="153"/>
      <c r="O36" s="153"/>
      <c r="P36" s="153"/>
      <c r="Q36" s="22"/>
      <c r="R36" s="22"/>
      <c r="S36" s="22"/>
      <c r="T36" s="22"/>
      <c r="U36" s="108"/>
      <c r="V36" s="22"/>
      <c r="W36" s="22"/>
    </row>
    <row r="37" ht="22.5" customHeight="1" spans="1:23">
      <c r="A37" s="152" t="s">
        <v>377</v>
      </c>
      <c r="B37" s="152" t="s">
        <v>378</v>
      </c>
      <c r="C37" s="20" t="s">
        <v>376</v>
      </c>
      <c r="D37" s="152" t="s">
        <v>72</v>
      </c>
      <c r="E37" s="152" t="s">
        <v>93</v>
      </c>
      <c r="F37" s="152" t="s">
        <v>193</v>
      </c>
      <c r="G37" s="152" t="s">
        <v>305</v>
      </c>
      <c r="H37" s="152" t="s">
        <v>306</v>
      </c>
      <c r="I37" s="22">
        <v>520</v>
      </c>
      <c r="J37" s="22">
        <v>520</v>
      </c>
      <c r="K37" s="22">
        <v>520</v>
      </c>
      <c r="L37" s="22"/>
      <c r="M37" s="22"/>
      <c r="N37" s="153"/>
      <c r="O37" s="153"/>
      <c r="P37" s="153"/>
      <c r="Q37" s="22"/>
      <c r="R37" s="22"/>
      <c r="S37" s="22"/>
      <c r="T37" s="22"/>
      <c r="U37" s="108"/>
      <c r="V37" s="22"/>
      <c r="W37" s="22"/>
    </row>
    <row r="38" ht="22.5" customHeight="1" spans="1:23">
      <c r="A38" s="151" t="s">
        <v>379</v>
      </c>
      <c r="B38" s="23"/>
      <c r="C38" s="23"/>
      <c r="D38" s="23"/>
      <c r="E38" s="23"/>
      <c r="F38" s="23"/>
      <c r="G38" s="23"/>
      <c r="H38" s="23"/>
      <c r="I38" s="22">
        <v>159000</v>
      </c>
      <c r="J38" s="22">
        <v>159000</v>
      </c>
      <c r="K38" s="22">
        <v>159000</v>
      </c>
      <c r="L38" s="22"/>
      <c r="M38" s="22"/>
      <c r="N38" s="153"/>
      <c r="O38" s="153"/>
      <c r="P38" s="153"/>
      <c r="Q38" s="22"/>
      <c r="R38" s="22"/>
      <c r="S38" s="22"/>
      <c r="T38" s="22"/>
      <c r="U38" s="108"/>
      <c r="V38" s="22"/>
      <c r="W38" s="22"/>
    </row>
    <row r="39" ht="22.5" customHeight="1" spans="1:23">
      <c r="A39" s="152" t="s">
        <v>377</v>
      </c>
      <c r="B39" s="152" t="s">
        <v>380</v>
      </c>
      <c r="C39" s="20" t="s">
        <v>379</v>
      </c>
      <c r="D39" s="152" t="s">
        <v>72</v>
      </c>
      <c r="E39" s="152" t="s">
        <v>93</v>
      </c>
      <c r="F39" s="152" t="s">
        <v>193</v>
      </c>
      <c r="G39" s="152" t="s">
        <v>305</v>
      </c>
      <c r="H39" s="152" t="s">
        <v>306</v>
      </c>
      <c r="I39" s="22">
        <v>159000</v>
      </c>
      <c r="J39" s="22">
        <v>159000</v>
      </c>
      <c r="K39" s="22">
        <v>159000</v>
      </c>
      <c r="L39" s="22"/>
      <c r="M39" s="22"/>
      <c r="N39" s="153"/>
      <c r="O39" s="153"/>
      <c r="P39" s="153"/>
      <c r="Q39" s="22"/>
      <c r="R39" s="22"/>
      <c r="S39" s="22"/>
      <c r="T39" s="22"/>
      <c r="U39" s="108"/>
      <c r="V39" s="22"/>
      <c r="W39" s="22"/>
    </row>
    <row r="40" ht="22.5" customHeight="1" spans="1:23">
      <c r="A40" s="151" t="s">
        <v>381</v>
      </c>
      <c r="B40" s="23"/>
      <c r="C40" s="23"/>
      <c r="D40" s="23"/>
      <c r="E40" s="23"/>
      <c r="F40" s="23"/>
      <c r="G40" s="23"/>
      <c r="H40" s="23"/>
      <c r="I40" s="22">
        <v>350000</v>
      </c>
      <c r="J40" s="22">
        <v>350000</v>
      </c>
      <c r="K40" s="22">
        <v>350000</v>
      </c>
      <c r="L40" s="22"/>
      <c r="M40" s="22"/>
      <c r="N40" s="153"/>
      <c r="O40" s="153"/>
      <c r="P40" s="153"/>
      <c r="Q40" s="22"/>
      <c r="R40" s="22"/>
      <c r="S40" s="22"/>
      <c r="T40" s="22"/>
      <c r="U40" s="108"/>
      <c r="V40" s="22"/>
      <c r="W40" s="22"/>
    </row>
    <row r="41" ht="22.5" customHeight="1" spans="1:23">
      <c r="A41" s="152" t="s">
        <v>342</v>
      </c>
      <c r="B41" s="152" t="s">
        <v>382</v>
      </c>
      <c r="C41" s="20" t="s">
        <v>381</v>
      </c>
      <c r="D41" s="152" t="s">
        <v>72</v>
      </c>
      <c r="E41" s="152" t="s">
        <v>122</v>
      </c>
      <c r="F41" s="152" t="s">
        <v>193</v>
      </c>
      <c r="G41" s="152" t="s">
        <v>383</v>
      </c>
      <c r="H41" s="152" t="s">
        <v>384</v>
      </c>
      <c r="I41" s="22">
        <v>350000</v>
      </c>
      <c r="J41" s="22">
        <v>350000</v>
      </c>
      <c r="K41" s="22">
        <v>350000</v>
      </c>
      <c r="L41" s="22"/>
      <c r="M41" s="22"/>
      <c r="N41" s="153"/>
      <c r="O41" s="153"/>
      <c r="P41" s="153"/>
      <c r="Q41" s="22"/>
      <c r="R41" s="22"/>
      <c r="S41" s="22"/>
      <c r="T41" s="22"/>
      <c r="U41" s="108"/>
      <c r="V41" s="22"/>
      <c r="W41" s="22"/>
    </row>
    <row r="42" ht="22.5" customHeight="1" spans="1:23">
      <c r="A42" s="151" t="s">
        <v>385</v>
      </c>
      <c r="B42" s="23"/>
      <c r="C42" s="23"/>
      <c r="D42" s="23"/>
      <c r="E42" s="23"/>
      <c r="F42" s="23"/>
      <c r="G42" s="23"/>
      <c r="H42" s="23"/>
      <c r="I42" s="22">
        <v>22800</v>
      </c>
      <c r="J42" s="22">
        <v>22800</v>
      </c>
      <c r="K42" s="22">
        <v>22800</v>
      </c>
      <c r="L42" s="22"/>
      <c r="M42" s="22"/>
      <c r="N42" s="153"/>
      <c r="O42" s="153"/>
      <c r="P42" s="153"/>
      <c r="Q42" s="22"/>
      <c r="R42" s="22"/>
      <c r="S42" s="22"/>
      <c r="T42" s="22"/>
      <c r="U42" s="108"/>
      <c r="V42" s="22"/>
      <c r="W42" s="22"/>
    </row>
    <row r="43" ht="22.5" customHeight="1" spans="1:23">
      <c r="A43" s="152" t="s">
        <v>342</v>
      </c>
      <c r="B43" s="152" t="s">
        <v>386</v>
      </c>
      <c r="C43" s="20" t="s">
        <v>385</v>
      </c>
      <c r="D43" s="152" t="s">
        <v>72</v>
      </c>
      <c r="E43" s="152" t="s">
        <v>89</v>
      </c>
      <c r="F43" s="152" t="s">
        <v>193</v>
      </c>
      <c r="G43" s="152" t="s">
        <v>283</v>
      </c>
      <c r="H43" s="152" t="s">
        <v>284</v>
      </c>
      <c r="I43" s="22">
        <v>22800</v>
      </c>
      <c r="J43" s="22">
        <v>22800</v>
      </c>
      <c r="K43" s="22">
        <v>22800</v>
      </c>
      <c r="L43" s="22"/>
      <c r="M43" s="22"/>
      <c r="N43" s="153"/>
      <c r="O43" s="153"/>
      <c r="P43" s="153"/>
      <c r="Q43" s="22"/>
      <c r="R43" s="22"/>
      <c r="S43" s="22"/>
      <c r="T43" s="22"/>
      <c r="U43" s="108"/>
      <c r="V43" s="22"/>
      <c r="W43" s="22"/>
    </row>
    <row r="44" ht="22.5" customHeight="1" spans="1:23">
      <c r="A44" s="151" t="s">
        <v>387</v>
      </c>
      <c r="B44" s="23"/>
      <c r="C44" s="23"/>
      <c r="D44" s="23"/>
      <c r="E44" s="23"/>
      <c r="F44" s="23"/>
      <c r="G44" s="23"/>
      <c r="H44" s="23"/>
      <c r="I44" s="22">
        <v>30000</v>
      </c>
      <c r="J44" s="22">
        <v>30000</v>
      </c>
      <c r="K44" s="22">
        <v>30000</v>
      </c>
      <c r="L44" s="22"/>
      <c r="M44" s="22"/>
      <c r="N44" s="153"/>
      <c r="O44" s="153"/>
      <c r="P44" s="153"/>
      <c r="Q44" s="22"/>
      <c r="R44" s="22"/>
      <c r="S44" s="22"/>
      <c r="T44" s="22"/>
      <c r="U44" s="108"/>
      <c r="V44" s="22"/>
      <c r="W44" s="22"/>
    </row>
    <row r="45" ht="22.5" customHeight="1" spans="1:23">
      <c r="A45" s="152" t="s">
        <v>345</v>
      </c>
      <c r="B45" s="152" t="s">
        <v>388</v>
      </c>
      <c r="C45" s="20" t="s">
        <v>387</v>
      </c>
      <c r="D45" s="152" t="s">
        <v>72</v>
      </c>
      <c r="E45" s="152" t="s">
        <v>89</v>
      </c>
      <c r="F45" s="152" t="s">
        <v>193</v>
      </c>
      <c r="G45" s="152" t="s">
        <v>283</v>
      </c>
      <c r="H45" s="152" t="s">
        <v>284</v>
      </c>
      <c r="I45" s="22">
        <v>26020</v>
      </c>
      <c r="J45" s="22">
        <v>26020</v>
      </c>
      <c r="K45" s="22">
        <v>26020</v>
      </c>
      <c r="L45" s="22"/>
      <c r="M45" s="22"/>
      <c r="N45" s="153"/>
      <c r="O45" s="153"/>
      <c r="P45" s="153"/>
      <c r="Q45" s="22"/>
      <c r="R45" s="22"/>
      <c r="S45" s="22"/>
      <c r="T45" s="22"/>
      <c r="U45" s="108"/>
      <c r="V45" s="22"/>
      <c r="W45" s="22"/>
    </row>
    <row r="46" ht="22.5" customHeight="1" spans="1:23">
      <c r="A46" s="152" t="s">
        <v>345</v>
      </c>
      <c r="B46" s="152" t="s">
        <v>388</v>
      </c>
      <c r="C46" s="20" t="s">
        <v>387</v>
      </c>
      <c r="D46" s="152" t="s">
        <v>72</v>
      </c>
      <c r="E46" s="152" t="s">
        <v>93</v>
      </c>
      <c r="F46" s="152" t="s">
        <v>193</v>
      </c>
      <c r="G46" s="152" t="s">
        <v>374</v>
      </c>
      <c r="H46" s="152" t="s">
        <v>375</v>
      </c>
      <c r="I46" s="22">
        <v>3980</v>
      </c>
      <c r="J46" s="22">
        <v>3980</v>
      </c>
      <c r="K46" s="22">
        <v>3980</v>
      </c>
      <c r="L46" s="22"/>
      <c r="M46" s="22"/>
      <c r="N46" s="153"/>
      <c r="O46" s="153"/>
      <c r="P46" s="153"/>
      <c r="Q46" s="22"/>
      <c r="R46" s="22"/>
      <c r="S46" s="22"/>
      <c r="T46" s="22"/>
      <c r="U46" s="108"/>
      <c r="V46" s="22"/>
      <c r="W46" s="22"/>
    </row>
    <row r="47" ht="22.5" customHeight="1" spans="1:23">
      <c r="A47" s="151" t="s">
        <v>389</v>
      </c>
      <c r="B47" s="23"/>
      <c r="C47" s="23"/>
      <c r="D47" s="23"/>
      <c r="E47" s="23"/>
      <c r="F47" s="23"/>
      <c r="G47" s="23"/>
      <c r="H47" s="23"/>
      <c r="I47" s="22">
        <v>25000</v>
      </c>
      <c r="J47" s="22">
        <v>25000</v>
      </c>
      <c r="K47" s="22">
        <v>25000</v>
      </c>
      <c r="L47" s="22"/>
      <c r="M47" s="22"/>
      <c r="N47" s="153"/>
      <c r="O47" s="153"/>
      <c r="P47" s="153"/>
      <c r="Q47" s="22"/>
      <c r="R47" s="22"/>
      <c r="S47" s="22"/>
      <c r="T47" s="22"/>
      <c r="U47" s="108"/>
      <c r="V47" s="22"/>
      <c r="W47" s="22"/>
    </row>
    <row r="48" ht="22.5" customHeight="1" spans="1:23">
      <c r="A48" s="152" t="s">
        <v>342</v>
      </c>
      <c r="B48" s="152" t="s">
        <v>390</v>
      </c>
      <c r="C48" s="20" t="s">
        <v>389</v>
      </c>
      <c r="D48" s="152" t="s">
        <v>72</v>
      </c>
      <c r="E48" s="152" t="s">
        <v>93</v>
      </c>
      <c r="F48" s="152" t="s">
        <v>193</v>
      </c>
      <c r="G48" s="152" t="s">
        <v>305</v>
      </c>
      <c r="H48" s="152" t="s">
        <v>306</v>
      </c>
      <c r="I48" s="22">
        <v>25000</v>
      </c>
      <c r="J48" s="22">
        <v>25000</v>
      </c>
      <c r="K48" s="22">
        <v>25000</v>
      </c>
      <c r="L48" s="22"/>
      <c r="M48" s="22"/>
      <c r="N48" s="153"/>
      <c r="O48" s="153"/>
      <c r="P48" s="153"/>
      <c r="Q48" s="22"/>
      <c r="R48" s="22"/>
      <c r="S48" s="22"/>
      <c r="T48" s="22"/>
      <c r="U48" s="108"/>
      <c r="V48" s="22"/>
      <c r="W48" s="22"/>
    </row>
    <row r="49" ht="22.5" customHeight="1" spans="1:23">
      <c r="A49" s="151" t="s">
        <v>391</v>
      </c>
      <c r="B49" s="23"/>
      <c r="C49" s="23"/>
      <c r="D49" s="23"/>
      <c r="E49" s="23"/>
      <c r="F49" s="23"/>
      <c r="G49" s="23"/>
      <c r="H49" s="23"/>
      <c r="I49" s="22">
        <v>20000</v>
      </c>
      <c r="J49" s="22">
        <v>20000</v>
      </c>
      <c r="K49" s="22">
        <v>20000</v>
      </c>
      <c r="L49" s="22"/>
      <c r="M49" s="22"/>
      <c r="N49" s="153"/>
      <c r="O49" s="153"/>
      <c r="P49" s="153"/>
      <c r="Q49" s="22"/>
      <c r="R49" s="22"/>
      <c r="S49" s="22"/>
      <c r="T49" s="22"/>
      <c r="U49" s="108"/>
      <c r="V49" s="22"/>
      <c r="W49" s="22"/>
    </row>
    <row r="50" ht="22.5" customHeight="1" spans="1:23">
      <c r="A50" s="152" t="s">
        <v>345</v>
      </c>
      <c r="B50" s="152" t="s">
        <v>392</v>
      </c>
      <c r="C50" s="20" t="s">
        <v>391</v>
      </c>
      <c r="D50" s="152" t="s">
        <v>72</v>
      </c>
      <c r="E50" s="152" t="s">
        <v>93</v>
      </c>
      <c r="F50" s="152" t="s">
        <v>193</v>
      </c>
      <c r="G50" s="152" t="s">
        <v>283</v>
      </c>
      <c r="H50" s="152" t="s">
        <v>284</v>
      </c>
      <c r="I50" s="22">
        <v>20000</v>
      </c>
      <c r="J50" s="22">
        <v>20000</v>
      </c>
      <c r="K50" s="22">
        <v>20000</v>
      </c>
      <c r="L50" s="22"/>
      <c r="M50" s="22"/>
      <c r="N50" s="153"/>
      <c r="O50" s="153"/>
      <c r="P50" s="153"/>
      <c r="Q50" s="22"/>
      <c r="R50" s="22"/>
      <c r="S50" s="22"/>
      <c r="T50" s="22"/>
      <c r="U50" s="108"/>
      <c r="V50" s="22"/>
      <c r="W50" s="22"/>
    </row>
    <row r="51" ht="22.5" customHeight="1" spans="1:23">
      <c r="A51" s="151" t="s">
        <v>393</v>
      </c>
      <c r="B51" s="23"/>
      <c r="C51" s="23"/>
      <c r="D51" s="23"/>
      <c r="E51" s="23"/>
      <c r="F51" s="23"/>
      <c r="G51" s="23"/>
      <c r="H51" s="23"/>
      <c r="I51" s="22">
        <v>740124.98</v>
      </c>
      <c r="J51" s="22"/>
      <c r="K51" s="22"/>
      <c r="L51" s="22"/>
      <c r="M51" s="22"/>
      <c r="N51" s="153"/>
      <c r="O51" s="153"/>
      <c r="P51" s="153"/>
      <c r="Q51" s="22"/>
      <c r="R51" s="22">
        <v>740124.98</v>
      </c>
      <c r="S51" s="22"/>
      <c r="T51" s="22"/>
      <c r="U51" s="108">
        <v>740124.98</v>
      </c>
      <c r="V51" s="22"/>
      <c r="W51" s="22"/>
    </row>
    <row r="52" ht="22.5" customHeight="1" spans="1:23">
      <c r="A52" s="152" t="s">
        <v>342</v>
      </c>
      <c r="B52" s="152" t="s">
        <v>394</v>
      </c>
      <c r="C52" s="20" t="s">
        <v>393</v>
      </c>
      <c r="D52" s="152" t="s">
        <v>72</v>
      </c>
      <c r="E52" s="152" t="s">
        <v>126</v>
      </c>
      <c r="F52" s="152" t="s">
        <v>395</v>
      </c>
      <c r="G52" s="152" t="s">
        <v>368</v>
      </c>
      <c r="H52" s="152" t="s">
        <v>369</v>
      </c>
      <c r="I52" s="22">
        <v>740124.98</v>
      </c>
      <c r="J52" s="22"/>
      <c r="K52" s="22"/>
      <c r="L52" s="22"/>
      <c r="M52" s="22"/>
      <c r="N52" s="153"/>
      <c r="O52" s="153"/>
      <c r="P52" s="153"/>
      <c r="Q52" s="22"/>
      <c r="R52" s="22">
        <v>740124.98</v>
      </c>
      <c r="S52" s="22"/>
      <c r="T52" s="22"/>
      <c r="U52" s="108">
        <v>740124.98</v>
      </c>
      <c r="V52" s="22"/>
      <c r="W52" s="22"/>
    </row>
    <row r="53" ht="22.5" customHeight="1" spans="1:23">
      <c r="A53" s="151" t="s">
        <v>396</v>
      </c>
      <c r="B53" s="23"/>
      <c r="C53" s="23"/>
      <c r="D53" s="23"/>
      <c r="E53" s="23"/>
      <c r="F53" s="23"/>
      <c r="G53" s="23"/>
      <c r="H53" s="23"/>
      <c r="I53" s="22">
        <v>100000</v>
      </c>
      <c r="J53" s="22">
        <v>100000</v>
      </c>
      <c r="K53" s="22">
        <v>100000</v>
      </c>
      <c r="L53" s="22"/>
      <c r="M53" s="22"/>
      <c r="N53" s="153"/>
      <c r="O53" s="153"/>
      <c r="P53" s="153"/>
      <c r="Q53" s="22"/>
      <c r="R53" s="22"/>
      <c r="S53" s="22"/>
      <c r="T53" s="22"/>
      <c r="U53" s="108"/>
      <c r="V53" s="22"/>
      <c r="W53" s="22"/>
    </row>
    <row r="54" ht="22.5" customHeight="1" spans="1:23">
      <c r="A54" s="152" t="s">
        <v>345</v>
      </c>
      <c r="B54" s="152" t="s">
        <v>397</v>
      </c>
      <c r="C54" s="20" t="s">
        <v>396</v>
      </c>
      <c r="D54" s="152" t="s">
        <v>72</v>
      </c>
      <c r="E54" s="152" t="s">
        <v>93</v>
      </c>
      <c r="F54" s="152" t="s">
        <v>193</v>
      </c>
      <c r="G54" s="152" t="s">
        <v>283</v>
      </c>
      <c r="H54" s="152" t="s">
        <v>284</v>
      </c>
      <c r="I54" s="22">
        <v>100000</v>
      </c>
      <c r="J54" s="22">
        <v>100000</v>
      </c>
      <c r="K54" s="22">
        <v>100000</v>
      </c>
      <c r="L54" s="22"/>
      <c r="M54" s="22"/>
      <c r="N54" s="153"/>
      <c r="O54" s="153"/>
      <c r="P54" s="153"/>
      <c r="Q54" s="22"/>
      <c r="R54" s="22"/>
      <c r="S54" s="22"/>
      <c r="T54" s="22"/>
      <c r="U54" s="108"/>
      <c r="V54" s="22"/>
      <c r="W54" s="22"/>
    </row>
    <row r="55" ht="22.5" customHeight="1" spans="1:23">
      <c r="A55" s="151" t="s">
        <v>398</v>
      </c>
      <c r="B55" s="23"/>
      <c r="C55" s="23"/>
      <c r="D55" s="23"/>
      <c r="E55" s="23"/>
      <c r="F55" s="23"/>
      <c r="G55" s="23"/>
      <c r="H55" s="23"/>
      <c r="I55" s="22">
        <v>1061160</v>
      </c>
      <c r="J55" s="22">
        <v>1061160</v>
      </c>
      <c r="K55" s="22">
        <v>1061160</v>
      </c>
      <c r="L55" s="22"/>
      <c r="M55" s="22"/>
      <c r="N55" s="153"/>
      <c r="O55" s="153"/>
      <c r="P55" s="153"/>
      <c r="Q55" s="22"/>
      <c r="R55" s="22"/>
      <c r="S55" s="22"/>
      <c r="T55" s="22"/>
      <c r="U55" s="108"/>
      <c r="V55" s="22"/>
      <c r="W55" s="22"/>
    </row>
    <row r="56" ht="22.5" customHeight="1" spans="1:23">
      <c r="A56" s="152" t="s">
        <v>342</v>
      </c>
      <c r="B56" s="152" t="s">
        <v>399</v>
      </c>
      <c r="C56" s="20" t="s">
        <v>398</v>
      </c>
      <c r="D56" s="152" t="s">
        <v>72</v>
      </c>
      <c r="E56" s="152" t="s">
        <v>93</v>
      </c>
      <c r="F56" s="152" t="s">
        <v>193</v>
      </c>
      <c r="G56" s="152" t="s">
        <v>305</v>
      </c>
      <c r="H56" s="152" t="s">
        <v>306</v>
      </c>
      <c r="I56" s="22">
        <v>139560</v>
      </c>
      <c r="J56" s="22">
        <v>139560</v>
      </c>
      <c r="K56" s="22">
        <v>139560</v>
      </c>
      <c r="L56" s="22"/>
      <c r="M56" s="22"/>
      <c r="N56" s="153"/>
      <c r="O56" s="153"/>
      <c r="P56" s="153"/>
      <c r="Q56" s="22"/>
      <c r="R56" s="22"/>
      <c r="S56" s="22"/>
      <c r="T56" s="22"/>
      <c r="U56" s="108"/>
      <c r="V56" s="22"/>
      <c r="W56" s="22"/>
    </row>
    <row r="57" ht="22.5" customHeight="1" spans="1:23">
      <c r="A57" s="152" t="s">
        <v>342</v>
      </c>
      <c r="B57" s="152" t="s">
        <v>399</v>
      </c>
      <c r="C57" s="20" t="s">
        <v>398</v>
      </c>
      <c r="D57" s="152" t="s">
        <v>72</v>
      </c>
      <c r="E57" s="152" t="s">
        <v>94</v>
      </c>
      <c r="F57" s="152" t="s">
        <v>194</v>
      </c>
      <c r="G57" s="152" t="s">
        <v>305</v>
      </c>
      <c r="H57" s="152" t="s">
        <v>306</v>
      </c>
      <c r="I57" s="22">
        <v>921600</v>
      </c>
      <c r="J57" s="22">
        <v>921600</v>
      </c>
      <c r="K57" s="22">
        <v>921600</v>
      </c>
      <c r="L57" s="22"/>
      <c r="M57" s="22"/>
      <c r="N57" s="153"/>
      <c r="O57" s="153"/>
      <c r="P57" s="153"/>
      <c r="Q57" s="22"/>
      <c r="R57" s="22"/>
      <c r="S57" s="22"/>
      <c r="T57" s="22"/>
      <c r="U57" s="108"/>
      <c r="V57" s="22"/>
      <c r="W57" s="22"/>
    </row>
    <row r="58" ht="22.5" customHeight="1" spans="1:23">
      <c r="A58" s="151" t="s">
        <v>400</v>
      </c>
      <c r="B58" s="23"/>
      <c r="C58" s="23"/>
      <c r="D58" s="23"/>
      <c r="E58" s="23"/>
      <c r="F58" s="23"/>
      <c r="G58" s="23"/>
      <c r="H58" s="23"/>
      <c r="I58" s="22">
        <v>113443.2</v>
      </c>
      <c r="J58" s="22">
        <v>113443.2</v>
      </c>
      <c r="K58" s="22">
        <v>113443.2</v>
      </c>
      <c r="L58" s="22"/>
      <c r="M58" s="22"/>
      <c r="N58" s="153"/>
      <c r="O58" s="153"/>
      <c r="P58" s="153"/>
      <c r="Q58" s="22"/>
      <c r="R58" s="22"/>
      <c r="S58" s="22"/>
      <c r="T58" s="22"/>
      <c r="U58" s="108"/>
      <c r="V58" s="22"/>
      <c r="W58" s="22"/>
    </row>
    <row r="59" ht="22.5" customHeight="1" spans="1:23">
      <c r="A59" s="152" t="s">
        <v>377</v>
      </c>
      <c r="B59" s="152" t="s">
        <v>401</v>
      </c>
      <c r="C59" s="20" t="s">
        <v>400</v>
      </c>
      <c r="D59" s="152" t="s">
        <v>72</v>
      </c>
      <c r="E59" s="152" t="s">
        <v>109</v>
      </c>
      <c r="F59" s="152" t="s">
        <v>204</v>
      </c>
      <c r="G59" s="152" t="s">
        <v>305</v>
      </c>
      <c r="H59" s="152" t="s">
        <v>306</v>
      </c>
      <c r="I59" s="22">
        <v>113443.2</v>
      </c>
      <c r="J59" s="22">
        <v>113443.2</v>
      </c>
      <c r="K59" s="22">
        <v>113443.2</v>
      </c>
      <c r="L59" s="22"/>
      <c r="M59" s="22"/>
      <c r="N59" s="153"/>
      <c r="O59" s="153"/>
      <c r="P59" s="153"/>
      <c r="Q59" s="22"/>
      <c r="R59" s="22"/>
      <c r="S59" s="22"/>
      <c r="T59" s="22"/>
      <c r="U59" s="108"/>
      <c r="V59" s="22"/>
      <c r="W59" s="22"/>
    </row>
    <row r="60" ht="22.5" customHeight="1" spans="1:23">
      <c r="A60" s="35" t="s">
        <v>142</v>
      </c>
      <c r="B60" s="36"/>
      <c r="C60" s="36"/>
      <c r="D60" s="36"/>
      <c r="E60" s="36"/>
      <c r="F60" s="36"/>
      <c r="G60" s="36"/>
      <c r="H60" s="37"/>
      <c r="I60" s="22">
        <v>3746308.08</v>
      </c>
      <c r="J60" s="22">
        <v>2906223.2</v>
      </c>
      <c r="K60" s="154">
        <v>2906223.2</v>
      </c>
      <c r="L60" s="22"/>
      <c r="M60" s="22"/>
      <c r="N60" s="153"/>
      <c r="O60" s="153"/>
      <c r="P60" s="153"/>
      <c r="Q60" s="22"/>
      <c r="R60" s="22">
        <v>840084.88</v>
      </c>
      <c r="S60" s="22"/>
      <c r="T60" s="22"/>
      <c r="U60" s="155">
        <v>840084.88</v>
      </c>
      <c r="V60" s="22"/>
      <c r="W60" s="22"/>
    </row>
  </sheetData>
  <mergeCells count="52">
    <mergeCell ref="A2:W2"/>
    <mergeCell ref="A3:H3"/>
    <mergeCell ref="J4:M4"/>
    <mergeCell ref="N4:P4"/>
    <mergeCell ref="R4:W4"/>
    <mergeCell ref="A9:C9"/>
    <mergeCell ref="A9:C9"/>
    <mergeCell ref="A11:C11"/>
    <mergeCell ref="A13:C13"/>
    <mergeCell ref="A15:C15"/>
    <mergeCell ref="A17:C17"/>
    <mergeCell ref="A19:C19"/>
    <mergeCell ref="A21:C21"/>
    <mergeCell ref="A23:C23"/>
    <mergeCell ref="A25:C25"/>
    <mergeCell ref="A27:C27"/>
    <mergeCell ref="A30:C30"/>
    <mergeCell ref="A32:C32"/>
    <mergeCell ref="A36:C36"/>
    <mergeCell ref="A38:C38"/>
    <mergeCell ref="A40:C40"/>
    <mergeCell ref="A42:C42"/>
    <mergeCell ref="A44:C44"/>
    <mergeCell ref="A47:C47"/>
    <mergeCell ref="A49:C49"/>
    <mergeCell ref="A51:C51"/>
    <mergeCell ref="A53:C53"/>
    <mergeCell ref="A55:C55"/>
    <mergeCell ref="A58:C58"/>
    <mergeCell ref="A60:H6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9" right="0.39" top="0.58" bottom="0.58" header="0.5" footer="0.5"/>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71"/>
  <sheetViews>
    <sheetView showZeros="0" tabSelected="1" topLeftCell="A236" workbookViewId="0">
      <selection activeCell="K256" sqref="K256"/>
    </sheetView>
  </sheetViews>
  <sheetFormatPr defaultColWidth="10.7083333333333" defaultRowHeight="12" customHeight="1"/>
  <cols>
    <col min="1" max="1" width="40" customWidth="1"/>
    <col min="2" max="2" width="56" customWidth="1"/>
    <col min="3" max="5" width="21.2833333333333" customWidth="1"/>
    <col min="6" max="6" width="14" customWidth="1"/>
    <col min="7" max="7" width="19.85" customWidth="1"/>
    <col min="8" max="9" width="14" customWidth="1"/>
    <col min="10" max="10" width="32.1416666666667" customWidth="1"/>
  </cols>
  <sheetData>
    <row r="1" ht="15" customHeight="1" spans="1:10">
      <c r="J1" s="84" t="s">
        <v>402</v>
      </c>
    </row>
    <row r="2" ht="36.75" customHeight="1" spans="1:10">
      <c r="A2" s="4" t="s">
        <v>403</v>
      </c>
      <c r="B2" s="28"/>
      <c r="C2" s="28"/>
      <c r="D2" s="28"/>
      <c r="E2" s="28"/>
      <c r="F2" s="65"/>
      <c r="G2" s="28"/>
      <c r="H2" s="65"/>
      <c r="I2" s="65"/>
      <c r="J2" s="28"/>
    </row>
    <row r="3" ht="17.25" customHeight="1" spans="1:10">
      <c r="A3" s="56" t="str">
        <f>"单位名称："&amp;"奔子栏镇"</f>
        <v>单位名称：奔子栏镇</v>
      </c>
      <c r="B3" s="57"/>
    </row>
    <row r="4" ht="44.25" customHeight="1" spans="1:10">
      <c r="A4" s="46" t="s">
        <v>404</v>
      </c>
      <c r="B4" s="46" t="s">
        <v>405</v>
      </c>
      <c r="C4" s="46" t="s">
        <v>406</v>
      </c>
      <c r="D4" s="46" t="s">
        <v>407</v>
      </c>
      <c r="E4" s="46" t="s">
        <v>408</v>
      </c>
      <c r="F4" s="58" t="s">
        <v>409</v>
      </c>
      <c r="G4" s="46" t="s">
        <v>410</v>
      </c>
      <c r="H4" s="58" t="s">
        <v>411</v>
      </c>
      <c r="I4" s="58" t="s">
        <v>412</v>
      </c>
      <c r="J4" s="46" t="s">
        <v>413</v>
      </c>
    </row>
    <row r="5" ht="19.5" customHeight="1" spans="1:10">
      <c r="A5" s="139">
        <v>1</v>
      </c>
      <c r="B5" s="139">
        <v>2</v>
      </c>
      <c r="C5" s="139">
        <v>3</v>
      </c>
      <c r="D5" s="139">
        <v>4</v>
      </c>
      <c r="E5" s="139">
        <v>5</v>
      </c>
      <c r="F5" s="139">
        <v>6</v>
      </c>
      <c r="G5" s="139">
        <v>7</v>
      </c>
      <c r="H5" s="139">
        <v>8</v>
      </c>
      <c r="I5" s="139">
        <v>9</v>
      </c>
      <c r="J5" s="139">
        <v>10</v>
      </c>
    </row>
    <row r="6" ht="22.5" customHeight="1" spans="1:10">
      <c r="A6" s="140" t="s">
        <v>72</v>
      </c>
      <c r="B6" s="59"/>
      <c r="C6" s="59"/>
      <c r="D6" s="59"/>
      <c r="E6" s="140"/>
      <c r="F6" s="59"/>
      <c r="G6" s="140"/>
      <c r="H6" s="59"/>
      <c r="I6" s="59"/>
      <c r="J6" s="140"/>
    </row>
    <row r="7" ht="22.5" customHeight="1" spans="1:10">
      <c r="A7" s="140" t="str">
        <f>"   "&amp;"人大代表活动经费"</f>
        <v>   人大代表活动经费</v>
      </c>
      <c r="B7" s="141" t="s">
        <v>414</v>
      </c>
      <c r="C7" s="142"/>
      <c r="D7" s="142"/>
      <c r="E7" s="142"/>
      <c r="F7" s="143"/>
      <c r="G7" s="142"/>
      <c r="H7" s="143"/>
      <c r="I7" s="143"/>
      <c r="J7" s="142"/>
    </row>
    <row r="8" ht="22.5" customHeight="1" spans="1:10">
      <c r="A8" s="140"/>
      <c r="B8" s="141"/>
      <c r="C8" s="142" t="s">
        <v>415</v>
      </c>
      <c r="D8" s="142" t="s">
        <v>416</v>
      </c>
      <c r="E8" s="142" t="s">
        <v>417</v>
      </c>
      <c r="F8" s="143" t="s">
        <v>418</v>
      </c>
      <c r="G8" s="142" t="s">
        <v>419</v>
      </c>
      <c r="H8" s="143" t="s">
        <v>420</v>
      </c>
      <c r="I8" s="143" t="s">
        <v>421</v>
      </c>
      <c r="J8" s="142" t="s">
        <v>422</v>
      </c>
    </row>
    <row r="9" ht="22.5" customHeight="1" spans="1:10">
      <c r="A9" s="23"/>
      <c r="B9" s="23"/>
      <c r="C9" s="142" t="s">
        <v>415</v>
      </c>
      <c r="D9" s="142" t="s">
        <v>416</v>
      </c>
      <c r="E9" s="142" t="s">
        <v>423</v>
      </c>
      <c r="F9" s="143" t="s">
        <v>418</v>
      </c>
      <c r="G9" s="142" t="s">
        <v>424</v>
      </c>
      <c r="H9" s="143" t="s">
        <v>420</v>
      </c>
      <c r="I9" s="143" t="s">
        <v>421</v>
      </c>
      <c r="J9" s="142" t="s">
        <v>425</v>
      </c>
    </row>
    <row r="10" ht="22.5" customHeight="1" spans="1:10">
      <c r="A10" s="23"/>
      <c r="B10" s="23"/>
      <c r="C10" s="142" t="s">
        <v>415</v>
      </c>
      <c r="D10" s="142" t="s">
        <v>416</v>
      </c>
      <c r="E10" s="142" t="s">
        <v>426</v>
      </c>
      <c r="F10" s="143" t="s">
        <v>427</v>
      </c>
      <c r="G10" s="142" t="s">
        <v>428</v>
      </c>
      <c r="H10" s="143" t="s">
        <v>420</v>
      </c>
      <c r="I10" s="143" t="s">
        <v>421</v>
      </c>
      <c r="J10" s="142" t="s">
        <v>429</v>
      </c>
    </row>
    <row r="11" ht="22.5" customHeight="1" spans="1:10">
      <c r="A11" s="23"/>
      <c r="B11" s="23"/>
      <c r="C11" s="142" t="s">
        <v>415</v>
      </c>
      <c r="D11" s="142" t="s">
        <v>430</v>
      </c>
      <c r="E11" s="142" t="s">
        <v>431</v>
      </c>
      <c r="F11" s="143" t="s">
        <v>427</v>
      </c>
      <c r="G11" s="142" t="s">
        <v>432</v>
      </c>
      <c r="H11" s="143" t="s">
        <v>433</v>
      </c>
      <c r="I11" s="143" t="s">
        <v>434</v>
      </c>
      <c r="J11" s="142" t="s">
        <v>435</v>
      </c>
    </row>
    <row r="12" ht="22.5" customHeight="1" spans="1:10">
      <c r="A12" s="23"/>
      <c r="B12" s="23"/>
      <c r="C12" s="142" t="s">
        <v>415</v>
      </c>
      <c r="D12" s="142" t="s">
        <v>430</v>
      </c>
      <c r="E12" s="142" t="s">
        <v>436</v>
      </c>
      <c r="F12" s="143" t="s">
        <v>427</v>
      </c>
      <c r="G12" s="142" t="s">
        <v>432</v>
      </c>
      <c r="H12" s="143" t="s">
        <v>433</v>
      </c>
      <c r="I12" s="143" t="s">
        <v>434</v>
      </c>
      <c r="J12" s="142" t="s">
        <v>436</v>
      </c>
    </row>
    <row r="13" ht="22.5" customHeight="1" spans="1:10">
      <c r="A13" s="23"/>
      <c r="B13" s="23"/>
      <c r="C13" s="142" t="s">
        <v>415</v>
      </c>
      <c r="D13" s="142" t="s">
        <v>430</v>
      </c>
      <c r="E13" s="142" t="s">
        <v>437</v>
      </c>
      <c r="F13" s="143" t="s">
        <v>427</v>
      </c>
      <c r="G13" s="142" t="s">
        <v>432</v>
      </c>
      <c r="H13" s="143" t="s">
        <v>433</v>
      </c>
      <c r="I13" s="143" t="s">
        <v>434</v>
      </c>
      <c r="J13" s="142" t="s">
        <v>437</v>
      </c>
    </row>
    <row r="14" ht="22.5" customHeight="1" spans="1:10">
      <c r="A14" s="23"/>
      <c r="B14" s="23"/>
      <c r="C14" s="142" t="s">
        <v>415</v>
      </c>
      <c r="D14" s="142" t="s">
        <v>438</v>
      </c>
      <c r="E14" s="142" t="s">
        <v>439</v>
      </c>
      <c r="F14" s="143" t="s">
        <v>418</v>
      </c>
      <c r="G14" s="142" t="s">
        <v>440</v>
      </c>
      <c r="H14" s="143" t="s">
        <v>441</v>
      </c>
      <c r="I14" s="143" t="s">
        <v>434</v>
      </c>
      <c r="J14" s="142" t="s">
        <v>442</v>
      </c>
    </row>
    <row r="15" ht="22.5" customHeight="1" spans="1:10">
      <c r="A15" s="23"/>
      <c r="B15" s="23"/>
      <c r="C15" s="142" t="s">
        <v>415</v>
      </c>
      <c r="D15" s="142" t="s">
        <v>438</v>
      </c>
      <c r="E15" s="142" t="s">
        <v>443</v>
      </c>
      <c r="F15" s="143" t="s">
        <v>418</v>
      </c>
      <c r="G15" s="142" t="s">
        <v>440</v>
      </c>
      <c r="H15" s="143" t="s">
        <v>441</v>
      </c>
      <c r="I15" s="143" t="s">
        <v>434</v>
      </c>
      <c r="J15" s="142" t="s">
        <v>444</v>
      </c>
    </row>
    <row r="16" ht="22.5" customHeight="1" spans="1:10">
      <c r="A16" s="23"/>
      <c r="B16" s="23"/>
      <c r="C16" s="142" t="s">
        <v>415</v>
      </c>
      <c r="D16" s="142" t="s">
        <v>438</v>
      </c>
      <c r="E16" s="142" t="s">
        <v>445</v>
      </c>
      <c r="F16" s="143" t="s">
        <v>427</v>
      </c>
      <c r="G16" s="142" t="s">
        <v>440</v>
      </c>
      <c r="H16" s="143" t="s">
        <v>441</v>
      </c>
      <c r="I16" s="143" t="s">
        <v>434</v>
      </c>
      <c r="J16" s="142" t="s">
        <v>444</v>
      </c>
    </row>
    <row r="17" ht="22.5" customHeight="1" spans="1:10">
      <c r="A17" s="23"/>
      <c r="B17" s="23"/>
      <c r="C17" s="142" t="s">
        <v>446</v>
      </c>
      <c r="D17" s="142" t="s">
        <v>447</v>
      </c>
      <c r="E17" s="142" t="s">
        <v>417</v>
      </c>
      <c r="F17" s="143" t="s">
        <v>418</v>
      </c>
      <c r="G17" s="142" t="s">
        <v>448</v>
      </c>
      <c r="H17" s="143"/>
      <c r="I17" s="143" t="s">
        <v>434</v>
      </c>
      <c r="J17" s="142" t="s">
        <v>449</v>
      </c>
    </row>
    <row r="18" ht="22.5" customHeight="1" spans="1:10">
      <c r="A18" s="23"/>
      <c r="B18" s="23"/>
      <c r="C18" s="142" t="s">
        <v>446</v>
      </c>
      <c r="D18" s="142" t="s">
        <v>447</v>
      </c>
      <c r="E18" s="142" t="s">
        <v>443</v>
      </c>
      <c r="F18" s="143" t="s">
        <v>418</v>
      </c>
      <c r="G18" s="142" t="s">
        <v>450</v>
      </c>
      <c r="H18" s="143"/>
      <c r="I18" s="143" t="s">
        <v>434</v>
      </c>
      <c r="J18" s="142" t="s">
        <v>451</v>
      </c>
    </row>
    <row r="19" ht="22.5" customHeight="1" spans="1:10">
      <c r="A19" s="23"/>
      <c r="B19" s="23"/>
      <c r="C19" s="142" t="s">
        <v>446</v>
      </c>
      <c r="D19" s="142" t="s">
        <v>447</v>
      </c>
      <c r="E19" s="142" t="s">
        <v>445</v>
      </c>
      <c r="F19" s="143" t="s">
        <v>418</v>
      </c>
      <c r="G19" s="142" t="s">
        <v>452</v>
      </c>
      <c r="H19" s="143"/>
      <c r="I19" s="143" t="s">
        <v>434</v>
      </c>
      <c r="J19" s="142" t="s">
        <v>452</v>
      </c>
    </row>
    <row r="20" ht="22.5" customHeight="1" spans="1:10">
      <c r="A20" s="23"/>
      <c r="B20" s="23"/>
      <c r="C20" s="142" t="s">
        <v>446</v>
      </c>
      <c r="D20" s="142" t="s">
        <v>453</v>
      </c>
      <c r="E20" s="142" t="s">
        <v>454</v>
      </c>
      <c r="F20" s="143" t="s">
        <v>418</v>
      </c>
      <c r="G20" s="142" t="s">
        <v>455</v>
      </c>
      <c r="H20" s="143"/>
      <c r="I20" s="143" t="s">
        <v>434</v>
      </c>
      <c r="J20" s="142" t="s">
        <v>454</v>
      </c>
    </row>
    <row r="21" ht="22.5" customHeight="1" spans="1:10">
      <c r="A21" s="23"/>
      <c r="B21" s="23"/>
      <c r="C21" s="142" t="s">
        <v>456</v>
      </c>
      <c r="D21" s="142" t="s">
        <v>457</v>
      </c>
      <c r="E21" s="142" t="s">
        <v>458</v>
      </c>
      <c r="F21" s="143" t="s">
        <v>427</v>
      </c>
      <c r="G21" s="142" t="s">
        <v>459</v>
      </c>
      <c r="H21" s="143" t="s">
        <v>433</v>
      </c>
      <c r="I21" s="143" t="s">
        <v>434</v>
      </c>
      <c r="J21" s="142" t="s">
        <v>460</v>
      </c>
    </row>
    <row r="22" ht="22.5" customHeight="1" spans="1:10">
      <c r="A22" s="23"/>
      <c r="B22" s="23"/>
      <c r="C22" s="142" t="s">
        <v>456</v>
      </c>
      <c r="D22" s="142" t="s">
        <v>457</v>
      </c>
      <c r="E22" s="142" t="s">
        <v>461</v>
      </c>
      <c r="F22" s="143" t="s">
        <v>427</v>
      </c>
      <c r="G22" s="142" t="s">
        <v>459</v>
      </c>
      <c r="H22" s="143" t="s">
        <v>433</v>
      </c>
      <c r="I22" s="143" t="s">
        <v>434</v>
      </c>
      <c r="J22" s="142" t="s">
        <v>462</v>
      </c>
    </row>
    <row r="23" ht="22.5" customHeight="1" spans="1:10">
      <c r="A23" s="140" t="str">
        <f>"   "&amp;"奔子栏镇两新党支部工作经费"</f>
        <v>   奔子栏镇两新党支部工作经费</v>
      </c>
      <c r="B23" s="141" t="s">
        <v>463</v>
      </c>
      <c r="C23" s="23"/>
      <c r="D23" s="23"/>
      <c r="E23" s="23"/>
      <c r="F23" s="23"/>
      <c r="G23" s="23"/>
      <c r="H23" s="23"/>
      <c r="I23" s="23"/>
      <c r="J23" s="23"/>
    </row>
    <row r="24" ht="22.5" customHeight="1" spans="1:10">
      <c r="A24" s="23"/>
      <c r="B24" s="23"/>
      <c r="C24" s="142" t="s">
        <v>415</v>
      </c>
      <c r="D24" s="142" t="s">
        <v>416</v>
      </c>
      <c r="E24" s="142" t="s">
        <v>464</v>
      </c>
      <c r="F24" s="143" t="s">
        <v>418</v>
      </c>
      <c r="G24" s="142" t="s">
        <v>465</v>
      </c>
      <c r="H24" s="143" t="s">
        <v>466</v>
      </c>
      <c r="I24" s="143" t="s">
        <v>421</v>
      </c>
      <c r="J24" s="142" t="s">
        <v>467</v>
      </c>
    </row>
    <row r="25" ht="22.5" customHeight="1" spans="1:10">
      <c r="A25" s="23"/>
      <c r="B25" s="23"/>
      <c r="C25" s="142" t="s">
        <v>415</v>
      </c>
      <c r="D25" s="142" t="s">
        <v>416</v>
      </c>
      <c r="E25" s="142" t="s">
        <v>468</v>
      </c>
      <c r="F25" s="143" t="s">
        <v>427</v>
      </c>
      <c r="G25" s="142" t="s">
        <v>469</v>
      </c>
      <c r="H25" s="143" t="s">
        <v>420</v>
      </c>
      <c r="I25" s="143" t="s">
        <v>421</v>
      </c>
      <c r="J25" s="142" t="s">
        <v>470</v>
      </c>
    </row>
    <row r="26" ht="22.5" customHeight="1" spans="1:10">
      <c r="A26" s="23"/>
      <c r="B26" s="23"/>
      <c r="C26" s="142" t="s">
        <v>415</v>
      </c>
      <c r="D26" s="142" t="s">
        <v>416</v>
      </c>
      <c r="E26" s="142" t="s">
        <v>471</v>
      </c>
      <c r="F26" s="143" t="s">
        <v>418</v>
      </c>
      <c r="G26" s="142" t="s">
        <v>465</v>
      </c>
      <c r="H26" s="143" t="s">
        <v>472</v>
      </c>
      <c r="I26" s="143" t="s">
        <v>421</v>
      </c>
      <c r="J26" s="142" t="s">
        <v>473</v>
      </c>
    </row>
    <row r="27" ht="22.5" customHeight="1" spans="1:10">
      <c r="A27" s="23"/>
      <c r="B27" s="23"/>
      <c r="C27" s="142" t="s">
        <v>415</v>
      </c>
      <c r="D27" s="142" t="s">
        <v>416</v>
      </c>
      <c r="E27" s="142" t="s">
        <v>474</v>
      </c>
      <c r="F27" s="143" t="s">
        <v>418</v>
      </c>
      <c r="G27" s="142" t="s">
        <v>465</v>
      </c>
      <c r="H27" s="143" t="s">
        <v>420</v>
      </c>
      <c r="I27" s="143" t="s">
        <v>421</v>
      </c>
      <c r="J27" s="142" t="s">
        <v>475</v>
      </c>
    </row>
    <row r="28" ht="22.5" customHeight="1" spans="1:10">
      <c r="A28" s="23"/>
      <c r="B28" s="23"/>
      <c r="C28" s="142" t="s">
        <v>415</v>
      </c>
      <c r="D28" s="142" t="s">
        <v>416</v>
      </c>
      <c r="E28" s="142" t="s">
        <v>476</v>
      </c>
      <c r="F28" s="143" t="s">
        <v>427</v>
      </c>
      <c r="G28" s="142" t="s">
        <v>477</v>
      </c>
      <c r="H28" s="143" t="s">
        <v>478</v>
      </c>
      <c r="I28" s="143" t="s">
        <v>421</v>
      </c>
      <c r="J28" s="142" t="s">
        <v>479</v>
      </c>
    </row>
    <row r="29" ht="22.5" customHeight="1" spans="1:10">
      <c r="A29" s="23"/>
      <c r="B29" s="23"/>
      <c r="C29" s="142" t="s">
        <v>415</v>
      </c>
      <c r="D29" s="142" t="s">
        <v>430</v>
      </c>
      <c r="E29" s="142" t="s">
        <v>480</v>
      </c>
      <c r="F29" s="143" t="s">
        <v>418</v>
      </c>
      <c r="G29" s="142" t="s">
        <v>481</v>
      </c>
      <c r="H29" s="143" t="s">
        <v>433</v>
      </c>
      <c r="I29" s="143" t="s">
        <v>421</v>
      </c>
      <c r="J29" s="142" t="s">
        <v>482</v>
      </c>
    </row>
    <row r="30" ht="22.5" customHeight="1" spans="1:10">
      <c r="A30" s="23"/>
      <c r="B30" s="23"/>
      <c r="C30" s="142" t="s">
        <v>415</v>
      </c>
      <c r="D30" s="142" t="s">
        <v>430</v>
      </c>
      <c r="E30" s="142" t="s">
        <v>483</v>
      </c>
      <c r="F30" s="143" t="s">
        <v>427</v>
      </c>
      <c r="G30" s="142" t="s">
        <v>484</v>
      </c>
      <c r="H30" s="143" t="s">
        <v>433</v>
      </c>
      <c r="I30" s="143" t="s">
        <v>421</v>
      </c>
      <c r="J30" s="142" t="s">
        <v>485</v>
      </c>
    </row>
    <row r="31" ht="22.5" customHeight="1" spans="1:10">
      <c r="A31" s="23"/>
      <c r="B31" s="23"/>
      <c r="C31" s="142" t="s">
        <v>415</v>
      </c>
      <c r="D31" s="142" t="s">
        <v>430</v>
      </c>
      <c r="E31" s="142" t="s">
        <v>486</v>
      </c>
      <c r="F31" s="143" t="s">
        <v>427</v>
      </c>
      <c r="G31" s="142" t="s">
        <v>484</v>
      </c>
      <c r="H31" s="143" t="s">
        <v>433</v>
      </c>
      <c r="I31" s="143" t="s">
        <v>421</v>
      </c>
      <c r="J31" s="142" t="s">
        <v>487</v>
      </c>
    </row>
    <row r="32" ht="22.5" customHeight="1" spans="1:10">
      <c r="A32" s="23"/>
      <c r="B32" s="23"/>
      <c r="C32" s="142" t="s">
        <v>415</v>
      </c>
      <c r="D32" s="142" t="s">
        <v>430</v>
      </c>
      <c r="E32" s="142" t="s">
        <v>488</v>
      </c>
      <c r="F32" s="143" t="s">
        <v>418</v>
      </c>
      <c r="G32" s="142" t="s">
        <v>481</v>
      </c>
      <c r="H32" s="143" t="s">
        <v>433</v>
      </c>
      <c r="I32" s="143" t="s">
        <v>421</v>
      </c>
      <c r="J32" s="142" t="s">
        <v>489</v>
      </c>
    </row>
    <row r="33" ht="22.5" customHeight="1" spans="1:10">
      <c r="A33" s="23"/>
      <c r="B33" s="23"/>
      <c r="C33" s="142" t="s">
        <v>415</v>
      </c>
      <c r="D33" s="142" t="s">
        <v>430</v>
      </c>
      <c r="E33" s="142" t="s">
        <v>490</v>
      </c>
      <c r="F33" s="143" t="s">
        <v>427</v>
      </c>
      <c r="G33" s="142" t="s">
        <v>484</v>
      </c>
      <c r="H33" s="143" t="s">
        <v>433</v>
      </c>
      <c r="I33" s="143" t="s">
        <v>421</v>
      </c>
      <c r="J33" s="142" t="s">
        <v>491</v>
      </c>
    </row>
    <row r="34" ht="22.5" customHeight="1" spans="1:10">
      <c r="A34" s="23"/>
      <c r="B34" s="23"/>
      <c r="C34" s="142" t="s">
        <v>415</v>
      </c>
      <c r="D34" s="142" t="s">
        <v>438</v>
      </c>
      <c r="E34" s="142" t="s">
        <v>492</v>
      </c>
      <c r="F34" s="143" t="s">
        <v>418</v>
      </c>
      <c r="G34" s="142" t="s">
        <v>493</v>
      </c>
      <c r="H34" s="143" t="s">
        <v>441</v>
      </c>
      <c r="I34" s="143" t="s">
        <v>421</v>
      </c>
      <c r="J34" s="142" t="s">
        <v>494</v>
      </c>
    </row>
    <row r="35" ht="22.5" customHeight="1" spans="1:10">
      <c r="A35" s="23"/>
      <c r="B35" s="23"/>
      <c r="C35" s="142" t="s">
        <v>415</v>
      </c>
      <c r="D35" s="142" t="s">
        <v>438</v>
      </c>
      <c r="E35" s="142" t="s">
        <v>495</v>
      </c>
      <c r="F35" s="143" t="s">
        <v>418</v>
      </c>
      <c r="G35" s="142" t="s">
        <v>493</v>
      </c>
      <c r="H35" s="143" t="s">
        <v>441</v>
      </c>
      <c r="I35" s="143" t="s">
        <v>421</v>
      </c>
      <c r="J35" s="142" t="s">
        <v>496</v>
      </c>
    </row>
    <row r="36" ht="22.5" customHeight="1" spans="1:10">
      <c r="A36" s="23"/>
      <c r="B36" s="23"/>
      <c r="C36" s="142" t="s">
        <v>415</v>
      </c>
      <c r="D36" s="142" t="s">
        <v>438</v>
      </c>
      <c r="E36" s="142" t="s">
        <v>497</v>
      </c>
      <c r="F36" s="143" t="s">
        <v>418</v>
      </c>
      <c r="G36" s="142" t="s">
        <v>493</v>
      </c>
      <c r="H36" s="143" t="s">
        <v>441</v>
      </c>
      <c r="I36" s="143" t="s">
        <v>421</v>
      </c>
      <c r="J36" s="142" t="s">
        <v>498</v>
      </c>
    </row>
    <row r="37" ht="22.5" customHeight="1" spans="1:10">
      <c r="A37" s="23"/>
      <c r="B37" s="23"/>
      <c r="C37" s="142" t="s">
        <v>415</v>
      </c>
      <c r="D37" s="142" t="s">
        <v>438</v>
      </c>
      <c r="E37" s="142" t="s">
        <v>499</v>
      </c>
      <c r="F37" s="143" t="s">
        <v>418</v>
      </c>
      <c r="G37" s="142" t="s">
        <v>493</v>
      </c>
      <c r="H37" s="143" t="s">
        <v>441</v>
      </c>
      <c r="I37" s="143" t="s">
        <v>421</v>
      </c>
      <c r="J37" s="142" t="s">
        <v>500</v>
      </c>
    </row>
    <row r="38" ht="22.5" customHeight="1" spans="1:10">
      <c r="A38" s="23"/>
      <c r="B38" s="23"/>
      <c r="C38" s="142" t="s">
        <v>415</v>
      </c>
      <c r="D38" s="142" t="s">
        <v>438</v>
      </c>
      <c r="E38" s="142" t="s">
        <v>501</v>
      </c>
      <c r="F38" s="143" t="s">
        <v>418</v>
      </c>
      <c r="G38" s="142" t="s">
        <v>493</v>
      </c>
      <c r="H38" s="143" t="s">
        <v>441</v>
      </c>
      <c r="I38" s="143" t="s">
        <v>421</v>
      </c>
      <c r="J38" s="142" t="s">
        <v>502</v>
      </c>
    </row>
    <row r="39" ht="22.5" customHeight="1" spans="1:10">
      <c r="A39" s="23"/>
      <c r="B39" s="23"/>
      <c r="C39" s="142" t="s">
        <v>446</v>
      </c>
      <c r="D39" s="142" t="s">
        <v>447</v>
      </c>
      <c r="E39" s="142" t="s">
        <v>503</v>
      </c>
      <c r="F39" s="143" t="s">
        <v>418</v>
      </c>
      <c r="G39" s="142" t="s">
        <v>504</v>
      </c>
      <c r="H39" s="143" t="s">
        <v>441</v>
      </c>
      <c r="I39" s="143" t="s">
        <v>434</v>
      </c>
      <c r="J39" s="142" t="s">
        <v>505</v>
      </c>
    </row>
    <row r="40" ht="22.5" customHeight="1" spans="1:10">
      <c r="A40" s="23"/>
      <c r="B40" s="23"/>
      <c r="C40" s="142" t="s">
        <v>446</v>
      </c>
      <c r="D40" s="142" t="s">
        <v>447</v>
      </c>
      <c r="E40" s="142" t="s">
        <v>506</v>
      </c>
      <c r="F40" s="143" t="s">
        <v>418</v>
      </c>
      <c r="G40" s="142" t="s">
        <v>504</v>
      </c>
      <c r="H40" s="143" t="s">
        <v>441</v>
      </c>
      <c r="I40" s="143" t="s">
        <v>434</v>
      </c>
      <c r="J40" s="142" t="s">
        <v>506</v>
      </c>
    </row>
    <row r="41" ht="22.5" customHeight="1" spans="1:10">
      <c r="A41" s="23"/>
      <c r="B41" s="23"/>
      <c r="C41" s="142" t="s">
        <v>446</v>
      </c>
      <c r="D41" s="142" t="s">
        <v>453</v>
      </c>
      <c r="E41" s="142" t="s">
        <v>507</v>
      </c>
      <c r="F41" s="143" t="s">
        <v>418</v>
      </c>
      <c r="G41" s="142" t="s">
        <v>455</v>
      </c>
      <c r="H41" s="143" t="s">
        <v>441</v>
      </c>
      <c r="I41" s="143" t="s">
        <v>434</v>
      </c>
      <c r="J41" s="142" t="s">
        <v>508</v>
      </c>
    </row>
    <row r="42" ht="22.5" customHeight="1" spans="1:10">
      <c r="A42" s="23"/>
      <c r="B42" s="23"/>
      <c r="C42" s="142" t="s">
        <v>456</v>
      </c>
      <c r="D42" s="142" t="s">
        <v>457</v>
      </c>
      <c r="E42" s="142" t="s">
        <v>509</v>
      </c>
      <c r="F42" s="143" t="s">
        <v>427</v>
      </c>
      <c r="G42" s="142" t="s">
        <v>459</v>
      </c>
      <c r="H42" s="143" t="s">
        <v>433</v>
      </c>
      <c r="I42" s="143" t="s">
        <v>434</v>
      </c>
      <c r="J42" s="142" t="s">
        <v>510</v>
      </c>
    </row>
    <row r="43" ht="22.5" customHeight="1" spans="1:10">
      <c r="A43" s="23"/>
      <c r="B43" s="23"/>
      <c r="C43" s="142" t="s">
        <v>511</v>
      </c>
      <c r="D43" s="142" t="s">
        <v>512</v>
      </c>
      <c r="E43" s="142" t="s">
        <v>513</v>
      </c>
      <c r="F43" s="143" t="s">
        <v>418</v>
      </c>
      <c r="G43" s="142" t="s">
        <v>514</v>
      </c>
      <c r="H43" s="143" t="s">
        <v>515</v>
      </c>
      <c r="I43" s="143" t="s">
        <v>421</v>
      </c>
      <c r="J43" s="142" t="s">
        <v>513</v>
      </c>
    </row>
    <row r="44" ht="22.5" customHeight="1" spans="1:10">
      <c r="A44" s="140" t="str">
        <f>"   "&amp;"奔子栏镇农村党员经费"</f>
        <v>   奔子栏镇农村党员经费</v>
      </c>
      <c r="B44" s="141" t="s">
        <v>516</v>
      </c>
      <c r="C44" s="23"/>
      <c r="D44" s="23"/>
      <c r="E44" s="23"/>
      <c r="F44" s="23"/>
      <c r="G44" s="23"/>
      <c r="H44" s="23"/>
      <c r="I44" s="23"/>
      <c r="J44" s="23"/>
    </row>
    <row r="45" ht="22.5" customHeight="1" spans="1:10">
      <c r="A45" s="23"/>
      <c r="B45" s="23"/>
      <c r="C45" s="142" t="s">
        <v>415</v>
      </c>
      <c r="D45" s="142" t="s">
        <v>416</v>
      </c>
      <c r="E45" s="142" t="s">
        <v>517</v>
      </c>
      <c r="F45" s="143" t="s">
        <v>418</v>
      </c>
      <c r="G45" s="142" t="s">
        <v>518</v>
      </c>
      <c r="H45" s="143" t="s">
        <v>519</v>
      </c>
      <c r="I45" s="143" t="s">
        <v>421</v>
      </c>
      <c r="J45" s="142" t="s">
        <v>520</v>
      </c>
    </row>
    <row r="46" ht="22.5" customHeight="1" spans="1:10">
      <c r="A46" s="23"/>
      <c r="B46" s="23"/>
      <c r="C46" s="142" t="s">
        <v>415</v>
      </c>
      <c r="D46" s="142" t="s">
        <v>416</v>
      </c>
      <c r="E46" s="142" t="s">
        <v>521</v>
      </c>
      <c r="F46" s="143" t="s">
        <v>418</v>
      </c>
      <c r="G46" s="142" t="s">
        <v>465</v>
      </c>
      <c r="H46" s="143" t="s">
        <v>420</v>
      </c>
      <c r="I46" s="143" t="s">
        <v>421</v>
      </c>
      <c r="J46" s="142" t="s">
        <v>522</v>
      </c>
    </row>
    <row r="47" ht="22.5" customHeight="1" spans="1:10">
      <c r="A47" s="23"/>
      <c r="B47" s="23"/>
      <c r="C47" s="142" t="s">
        <v>446</v>
      </c>
      <c r="D47" s="142" t="s">
        <v>447</v>
      </c>
      <c r="E47" s="142" t="s">
        <v>523</v>
      </c>
      <c r="F47" s="143" t="s">
        <v>427</v>
      </c>
      <c r="G47" s="142" t="s">
        <v>524</v>
      </c>
      <c r="H47" s="143" t="s">
        <v>433</v>
      </c>
      <c r="I47" s="143" t="s">
        <v>434</v>
      </c>
      <c r="J47" s="142" t="s">
        <v>525</v>
      </c>
    </row>
    <row r="48" ht="22.5" customHeight="1" spans="1:10">
      <c r="A48" s="23"/>
      <c r="B48" s="23"/>
      <c r="C48" s="142" t="s">
        <v>446</v>
      </c>
      <c r="D48" s="142" t="s">
        <v>453</v>
      </c>
      <c r="E48" s="142" t="s">
        <v>526</v>
      </c>
      <c r="F48" s="143" t="s">
        <v>427</v>
      </c>
      <c r="G48" s="142" t="s">
        <v>524</v>
      </c>
      <c r="H48" s="143" t="s">
        <v>433</v>
      </c>
      <c r="I48" s="143" t="s">
        <v>434</v>
      </c>
      <c r="J48" s="142" t="s">
        <v>527</v>
      </c>
    </row>
    <row r="49" ht="22.5" customHeight="1" spans="1:10">
      <c r="A49" s="23"/>
      <c r="B49" s="23"/>
      <c r="C49" s="142" t="s">
        <v>456</v>
      </c>
      <c r="D49" s="142" t="s">
        <v>457</v>
      </c>
      <c r="E49" s="142" t="s">
        <v>528</v>
      </c>
      <c r="F49" s="143" t="s">
        <v>427</v>
      </c>
      <c r="G49" s="142" t="s">
        <v>529</v>
      </c>
      <c r="H49" s="143" t="s">
        <v>433</v>
      </c>
      <c r="I49" s="143" t="s">
        <v>434</v>
      </c>
      <c r="J49" s="142" t="s">
        <v>530</v>
      </c>
    </row>
    <row r="50" ht="22.5" customHeight="1" spans="1:10">
      <c r="A50" s="23"/>
      <c r="B50" s="23"/>
      <c r="C50" s="142" t="s">
        <v>511</v>
      </c>
      <c r="D50" s="142" t="s">
        <v>512</v>
      </c>
      <c r="E50" s="142" t="s">
        <v>361</v>
      </c>
      <c r="F50" s="143" t="s">
        <v>418</v>
      </c>
      <c r="G50" s="142" t="s">
        <v>531</v>
      </c>
      <c r="H50" s="143" t="s">
        <v>515</v>
      </c>
      <c r="I50" s="143" t="s">
        <v>434</v>
      </c>
      <c r="J50" s="142" t="s">
        <v>532</v>
      </c>
    </row>
    <row r="51" ht="22.5" customHeight="1" spans="1:10">
      <c r="A51" s="140" t="str">
        <f>"   "&amp;"下达奔子栏镇玉杰村白通小组集体经济业务用房建设项目经费"</f>
        <v>   下达奔子栏镇玉杰村白通小组集体经济业务用房建设项目经费</v>
      </c>
      <c r="B51" s="141" t="s">
        <v>533</v>
      </c>
      <c r="C51" s="23"/>
      <c r="D51" s="23"/>
      <c r="E51" s="23"/>
      <c r="F51" s="23"/>
      <c r="G51" s="23"/>
      <c r="H51" s="23"/>
      <c r="I51" s="23"/>
      <c r="J51" s="23"/>
    </row>
    <row r="52" ht="22.5" customHeight="1" spans="1:10">
      <c r="A52" s="23"/>
      <c r="B52" s="23"/>
      <c r="C52" s="142" t="s">
        <v>415</v>
      </c>
      <c r="D52" s="142" t="s">
        <v>416</v>
      </c>
      <c r="E52" s="142" t="s">
        <v>534</v>
      </c>
      <c r="F52" s="143" t="s">
        <v>418</v>
      </c>
      <c r="G52" s="142" t="s">
        <v>535</v>
      </c>
      <c r="H52" s="143" t="s">
        <v>536</v>
      </c>
      <c r="I52" s="143" t="s">
        <v>421</v>
      </c>
      <c r="J52" s="142" t="s">
        <v>537</v>
      </c>
    </row>
    <row r="53" ht="22.5" customHeight="1" spans="1:10">
      <c r="A53" s="23"/>
      <c r="B53" s="23"/>
      <c r="C53" s="142" t="s">
        <v>415</v>
      </c>
      <c r="D53" s="142" t="s">
        <v>416</v>
      </c>
      <c r="E53" s="142" t="s">
        <v>538</v>
      </c>
      <c r="F53" s="143" t="s">
        <v>418</v>
      </c>
      <c r="G53" s="142" t="s">
        <v>539</v>
      </c>
      <c r="H53" s="143" t="s">
        <v>536</v>
      </c>
      <c r="I53" s="143" t="s">
        <v>421</v>
      </c>
      <c r="J53" s="142" t="s">
        <v>540</v>
      </c>
    </row>
    <row r="54" ht="22.5" customHeight="1" spans="1:10">
      <c r="A54" s="23"/>
      <c r="B54" s="23"/>
      <c r="C54" s="142" t="s">
        <v>415</v>
      </c>
      <c r="D54" s="142" t="s">
        <v>430</v>
      </c>
      <c r="E54" s="142" t="s">
        <v>541</v>
      </c>
      <c r="F54" s="143" t="s">
        <v>418</v>
      </c>
      <c r="G54" s="142" t="s">
        <v>481</v>
      </c>
      <c r="H54" s="143" t="s">
        <v>433</v>
      </c>
      <c r="I54" s="143" t="s">
        <v>434</v>
      </c>
      <c r="J54" s="142" t="s">
        <v>542</v>
      </c>
    </row>
    <row r="55" ht="22.5" customHeight="1" spans="1:10">
      <c r="A55" s="23"/>
      <c r="B55" s="23"/>
      <c r="C55" s="142" t="s">
        <v>415</v>
      </c>
      <c r="D55" s="142" t="s">
        <v>438</v>
      </c>
      <c r="E55" s="142" t="s">
        <v>543</v>
      </c>
      <c r="F55" s="143" t="s">
        <v>418</v>
      </c>
      <c r="G55" s="142" t="s">
        <v>544</v>
      </c>
      <c r="H55" s="143" t="s">
        <v>545</v>
      </c>
      <c r="I55" s="143" t="s">
        <v>434</v>
      </c>
      <c r="J55" s="142" t="s">
        <v>546</v>
      </c>
    </row>
    <row r="56" ht="22.5" customHeight="1" spans="1:10">
      <c r="A56" s="23"/>
      <c r="B56" s="23"/>
      <c r="C56" s="142" t="s">
        <v>446</v>
      </c>
      <c r="D56" s="142" t="s">
        <v>547</v>
      </c>
      <c r="E56" s="142" t="s">
        <v>548</v>
      </c>
      <c r="F56" s="143" t="s">
        <v>418</v>
      </c>
      <c r="G56" s="142" t="s">
        <v>549</v>
      </c>
      <c r="H56" s="143" t="s">
        <v>441</v>
      </c>
      <c r="I56" s="143" t="s">
        <v>434</v>
      </c>
      <c r="J56" s="142" t="s">
        <v>548</v>
      </c>
    </row>
    <row r="57" ht="22.5" customHeight="1" spans="1:10">
      <c r="A57" s="23"/>
      <c r="B57" s="23"/>
      <c r="C57" s="142" t="s">
        <v>446</v>
      </c>
      <c r="D57" s="142" t="s">
        <v>447</v>
      </c>
      <c r="E57" s="142" t="s">
        <v>550</v>
      </c>
      <c r="F57" s="143" t="s">
        <v>418</v>
      </c>
      <c r="G57" s="142" t="s">
        <v>551</v>
      </c>
      <c r="H57" s="143" t="s">
        <v>441</v>
      </c>
      <c r="I57" s="143" t="s">
        <v>434</v>
      </c>
      <c r="J57" s="142" t="s">
        <v>550</v>
      </c>
    </row>
    <row r="58" ht="22.5" customHeight="1" spans="1:10">
      <c r="A58" s="23"/>
      <c r="B58" s="23"/>
      <c r="C58" s="142" t="s">
        <v>446</v>
      </c>
      <c r="D58" s="142" t="s">
        <v>453</v>
      </c>
      <c r="E58" s="142" t="s">
        <v>552</v>
      </c>
      <c r="F58" s="143" t="s">
        <v>418</v>
      </c>
      <c r="G58" s="142" t="s">
        <v>553</v>
      </c>
      <c r="H58" s="143" t="s">
        <v>441</v>
      </c>
      <c r="I58" s="143" t="s">
        <v>434</v>
      </c>
      <c r="J58" s="142" t="s">
        <v>552</v>
      </c>
    </row>
    <row r="59" ht="22.5" customHeight="1" spans="1:10">
      <c r="A59" s="23"/>
      <c r="B59" s="23"/>
      <c r="C59" s="142" t="s">
        <v>456</v>
      </c>
      <c r="D59" s="142" t="s">
        <v>457</v>
      </c>
      <c r="E59" s="142" t="s">
        <v>554</v>
      </c>
      <c r="F59" s="143" t="s">
        <v>418</v>
      </c>
      <c r="G59" s="142" t="s">
        <v>524</v>
      </c>
      <c r="H59" s="143" t="s">
        <v>433</v>
      </c>
      <c r="I59" s="143" t="s">
        <v>434</v>
      </c>
      <c r="J59" s="142" t="s">
        <v>555</v>
      </c>
    </row>
    <row r="60" ht="22.5" customHeight="1" spans="1:10">
      <c r="A60" s="140" t="str">
        <f>"   "&amp;"财政业务专项经费"</f>
        <v>   财政业务专项经费</v>
      </c>
      <c r="B60" s="141" t="s">
        <v>556</v>
      </c>
      <c r="C60" s="23"/>
      <c r="D60" s="23"/>
      <c r="E60" s="23"/>
      <c r="F60" s="23"/>
      <c r="G60" s="23"/>
      <c r="H60" s="23"/>
      <c r="I60" s="23"/>
      <c r="J60" s="23"/>
    </row>
    <row r="61" ht="22.5" customHeight="1" spans="1:10">
      <c r="A61" s="23"/>
      <c r="B61" s="23"/>
      <c r="C61" s="142" t="s">
        <v>415</v>
      </c>
      <c r="D61" s="142" t="s">
        <v>416</v>
      </c>
      <c r="E61" s="142" t="s">
        <v>557</v>
      </c>
      <c r="F61" s="143" t="s">
        <v>418</v>
      </c>
      <c r="G61" s="142" t="s">
        <v>481</v>
      </c>
      <c r="H61" s="143" t="s">
        <v>433</v>
      </c>
      <c r="I61" s="143" t="s">
        <v>434</v>
      </c>
      <c r="J61" s="142" t="s">
        <v>558</v>
      </c>
    </row>
    <row r="62" ht="22.5" customHeight="1" spans="1:10">
      <c r="A62" s="23"/>
      <c r="B62" s="23"/>
      <c r="C62" s="142" t="s">
        <v>415</v>
      </c>
      <c r="D62" s="142" t="s">
        <v>416</v>
      </c>
      <c r="E62" s="142" t="s">
        <v>559</v>
      </c>
      <c r="F62" s="143" t="s">
        <v>427</v>
      </c>
      <c r="G62" s="142" t="s">
        <v>465</v>
      </c>
      <c r="H62" s="143" t="s">
        <v>420</v>
      </c>
      <c r="I62" s="143" t="s">
        <v>421</v>
      </c>
      <c r="J62" s="142" t="s">
        <v>560</v>
      </c>
    </row>
    <row r="63" ht="22.5" customHeight="1" spans="1:10">
      <c r="A63" s="23"/>
      <c r="B63" s="23"/>
      <c r="C63" s="142" t="s">
        <v>415</v>
      </c>
      <c r="D63" s="142" t="s">
        <v>416</v>
      </c>
      <c r="E63" s="142" t="s">
        <v>561</v>
      </c>
      <c r="F63" s="143" t="s">
        <v>418</v>
      </c>
      <c r="G63" s="142" t="s">
        <v>481</v>
      </c>
      <c r="H63" s="143" t="s">
        <v>433</v>
      </c>
      <c r="I63" s="143" t="s">
        <v>434</v>
      </c>
      <c r="J63" s="142" t="s">
        <v>562</v>
      </c>
    </row>
    <row r="64" ht="22.5" customHeight="1" spans="1:10">
      <c r="A64" s="23"/>
      <c r="B64" s="23"/>
      <c r="C64" s="142" t="s">
        <v>415</v>
      </c>
      <c r="D64" s="142" t="s">
        <v>416</v>
      </c>
      <c r="E64" s="142" t="s">
        <v>563</v>
      </c>
      <c r="F64" s="143" t="s">
        <v>427</v>
      </c>
      <c r="G64" s="142" t="s">
        <v>188</v>
      </c>
      <c r="H64" s="143" t="s">
        <v>420</v>
      </c>
      <c r="I64" s="143" t="s">
        <v>421</v>
      </c>
      <c r="J64" s="142" t="s">
        <v>564</v>
      </c>
    </row>
    <row r="65" ht="22.5" customHeight="1" spans="1:10">
      <c r="A65" s="23"/>
      <c r="B65" s="23"/>
      <c r="C65" s="142" t="s">
        <v>415</v>
      </c>
      <c r="D65" s="142" t="s">
        <v>416</v>
      </c>
      <c r="E65" s="142" t="s">
        <v>565</v>
      </c>
      <c r="F65" s="143" t="s">
        <v>427</v>
      </c>
      <c r="G65" s="142" t="s">
        <v>465</v>
      </c>
      <c r="H65" s="143" t="s">
        <v>420</v>
      </c>
      <c r="I65" s="143" t="s">
        <v>421</v>
      </c>
      <c r="J65" s="142" t="s">
        <v>566</v>
      </c>
    </row>
    <row r="66" ht="22.5" customHeight="1" spans="1:10">
      <c r="A66" s="23"/>
      <c r="B66" s="23"/>
      <c r="C66" s="142" t="s">
        <v>415</v>
      </c>
      <c r="D66" s="142" t="s">
        <v>416</v>
      </c>
      <c r="E66" s="142" t="s">
        <v>567</v>
      </c>
      <c r="F66" s="143" t="s">
        <v>427</v>
      </c>
      <c r="G66" s="142" t="s">
        <v>189</v>
      </c>
      <c r="H66" s="143" t="s">
        <v>420</v>
      </c>
      <c r="I66" s="143" t="s">
        <v>421</v>
      </c>
      <c r="J66" s="142" t="s">
        <v>567</v>
      </c>
    </row>
    <row r="67" ht="22.5" customHeight="1" spans="1:10">
      <c r="A67" s="23"/>
      <c r="B67" s="23"/>
      <c r="C67" s="142" t="s">
        <v>415</v>
      </c>
      <c r="D67" s="142" t="s">
        <v>416</v>
      </c>
      <c r="E67" s="142" t="s">
        <v>568</v>
      </c>
      <c r="F67" s="143" t="s">
        <v>427</v>
      </c>
      <c r="G67" s="142" t="s">
        <v>187</v>
      </c>
      <c r="H67" s="143" t="s">
        <v>420</v>
      </c>
      <c r="I67" s="143" t="s">
        <v>421</v>
      </c>
      <c r="J67" s="142" t="s">
        <v>569</v>
      </c>
    </row>
    <row r="68" ht="22.5" customHeight="1" spans="1:10">
      <c r="A68" s="23"/>
      <c r="B68" s="23"/>
      <c r="C68" s="142" t="s">
        <v>415</v>
      </c>
      <c r="D68" s="142" t="s">
        <v>430</v>
      </c>
      <c r="E68" s="142" t="s">
        <v>570</v>
      </c>
      <c r="F68" s="143" t="s">
        <v>418</v>
      </c>
      <c r="G68" s="142" t="s">
        <v>481</v>
      </c>
      <c r="H68" s="143" t="s">
        <v>433</v>
      </c>
      <c r="I68" s="143" t="s">
        <v>421</v>
      </c>
      <c r="J68" s="142" t="s">
        <v>571</v>
      </c>
    </row>
    <row r="69" ht="22.5" customHeight="1" spans="1:10">
      <c r="A69" s="23"/>
      <c r="B69" s="23"/>
      <c r="C69" s="142" t="s">
        <v>415</v>
      </c>
      <c r="D69" s="142" t="s">
        <v>430</v>
      </c>
      <c r="E69" s="142" t="s">
        <v>572</v>
      </c>
      <c r="F69" s="143" t="s">
        <v>418</v>
      </c>
      <c r="G69" s="142" t="s">
        <v>481</v>
      </c>
      <c r="H69" s="143" t="s">
        <v>433</v>
      </c>
      <c r="I69" s="143" t="s">
        <v>421</v>
      </c>
      <c r="J69" s="142" t="s">
        <v>573</v>
      </c>
    </row>
    <row r="70" ht="22.5" customHeight="1" spans="1:10">
      <c r="A70" s="23"/>
      <c r="B70" s="23"/>
      <c r="C70" s="142" t="s">
        <v>415</v>
      </c>
      <c r="D70" s="142" t="s">
        <v>430</v>
      </c>
      <c r="E70" s="142" t="s">
        <v>574</v>
      </c>
      <c r="F70" s="143" t="s">
        <v>418</v>
      </c>
      <c r="G70" s="142" t="s">
        <v>481</v>
      </c>
      <c r="H70" s="143" t="s">
        <v>433</v>
      </c>
      <c r="I70" s="143" t="s">
        <v>421</v>
      </c>
      <c r="J70" s="142" t="s">
        <v>575</v>
      </c>
    </row>
    <row r="71" ht="22.5" customHeight="1" spans="1:10">
      <c r="A71" s="23"/>
      <c r="B71" s="23"/>
      <c r="C71" s="142" t="s">
        <v>415</v>
      </c>
      <c r="D71" s="142" t="s">
        <v>438</v>
      </c>
      <c r="E71" s="142" t="s">
        <v>576</v>
      </c>
      <c r="F71" s="143" t="s">
        <v>418</v>
      </c>
      <c r="G71" s="142" t="s">
        <v>493</v>
      </c>
      <c r="H71" s="143" t="s">
        <v>441</v>
      </c>
      <c r="I71" s="143" t="s">
        <v>434</v>
      </c>
      <c r="J71" s="142" t="s">
        <v>577</v>
      </c>
    </row>
    <row r="72" ht="22.5" customHeight="1" spans="1:10">
      <c r="A72" s="23"/>
      <c r="B72" s="23"/>
      <c r="C72" s="142" t="s">
        <v>415</v>
      </c>
      <c r="D72" s="142" t="s">
        <v>438</v>
      </c>
      <c r="E72" s="142" t="s">
        <v>578</v>
      </c>
      <c r="F72" s="143" t="s">
        <v>418</v>
      </c>
      <c r="G72" s="142" t="s">
        <v>493</v>
      </c>
      <c r="H72" s="143" t="s">
        <v>441</v>
      </c>
      <c r="I72" s="143" t="s">
        <v>434</v>
      </c>
      <c r="J72" s="142" t="s">
        <v>579</v>
      </c>
    </row>
    <row r="73" ht="22.5" customHeight="1" spans="1:10">
      <c r="A73" s="23"/>
      <c r="B73" s="23"/>
      <c r="C73" s="142" t="s">
        <v>415</v>
      </c>
      <c r="D73" s="142" t="s">
        <v>438</v>
      </c>
      <c r="E73" s="142" t="s">
        <v>580</v>
      </c>
      <c r="F73" s="143" t="s">
        <v>418</v>
      </c>
      <c r="G73" s="142" t="s">
        <v>581</v>
      </c>
      <c r="H73" s="143" t="s">
        <v>441</v>
      </c>
      <c r="I73" s="143" t="s">
        <v>434</v>
      </c>
      <c r="J73" s="142" t="s">
        <v>582</v>
      </c>
    </row>
    <row r="74" ht="22.5" customHeight="1" spans="1:10">
      <c r="A74" s="23"/>
      <c r="B74" s="23"/>
      <c r="C74" s="142" t="s">
        <v>415</v>
      </c>
      <c r="D74" s="142" t="s">
        <v>438</v>
      </c>
      <c r="E74" s="142" t="s">
        <v>583</v>
      </c>
      <c r="F74" s="143" t="s">
        <v>418</v>
      </c>
      <c r="G74" s="142" t="s">
        <v>584</v>
      </c>
      <c r="H74" s="143" t="s">
        <v>441</v>
      </c>
      <c r="I74" s="143" t="s">
        <v>434</v>
      </c>
      <c r="J74" s="142" t="s">
        <v>585</v>
      </c>
    </row>
    <row r="75" ht="22.5" customHeight="1" spans="1:10">
      <c r="A75" s="23"/>
      <c r="B75" s="23"/>
      <c r="C75" s="142" t="s">
        <v>415</v>
      </c>
      <c r="D75" s="142" t="s">
        <v>438</v>
      </c>
      <c r="E75" s="142" t="s">
        <v>586</v>
      </c>
      <c r="F75" s="143" t="s">
        <v>418</v>
      </c>
      <c r="G75" s="142" t="s">
        <v>493</v>
      </c>
      <c r="H75" s="143" t="s">
        <v>441</v>
      </c>
      <c r="I75" s="143" t="s">
        <v>434</v>
      </c>
      <c r="J75" s="142" t="s">
        <v>587</v>
      </c>
    </row>
    <row r="76" ht="22.5" customHeight="1" spans="1:10">
      <c r="A76" s="23"/>
      <c r="B76" s="23"/>
      <c r="C76" s="142" t="s">
        <v>446</v>
      </c>
      <c r="D76" s="142" t="s">
        <v>447</v>
      </c>
      <c r="E76" s="142" t="s">
        <v>588</v>
      </c>
      <c r="F76" s="143" t="s">
        <v>589</v>
      </c>
      <c r="G76" s="142" t="s">
        <v>484</v>
      </c>
      <c r="H76" s="143" t="s">
        <v>433</v>
      </c>
      <c r="I76" s="143" t="s">
        <v>421</v>
      </c>
      <c r="J76" s="142" t="s">
        <v>590</v>
      </c>
    </row>
    <row r="77" ht="22.5" customHeight="1" spans="1:10">
      <c r="A77" s="23"/>
      <c r="B77" s="23"/>
      <c r="C77" s="142" t="s">
        <v>446</v>
      </c>
      <c r="D77" s="142" t="s">
        <v>447</v>
      </c>
      <c r="E77" s="142" t="s">
        <v>591</v>
      </c>
      <c r="F77" s="143" t="s">
        <v>418</v>
      </c>
      <c r="G77" s="142" t="s">
        <v>592</v>
      </c>
      <c r="H77" s="143" t="s">
        <v>441</v>
      </c>
      <c r="I77" s="143" t="s">
        <v>434</v>
      </c>
      <c r="J77" s="142" t="s">
        <v>593</v>
      </c>
    </row>
    <row r="78" ht="22.5" customHeight="1" spans="1:10">
      <c r="A78" s="23"/>
      <c r="B78" s="23"/>
      <c r="C78" s="142" t="s">
        <v>446</v>
      </c>
      <c r="D78" s="142" t="s">
        <v>453</v>
      </c>
      <c r="E78" s="142" t="s">
        <v>594</v>
      </c>
      <c r="F78" s="143" t="s">
        <v>418</v>
      </c>
      <c r="G78" s="142" t="s">
        <v>188</v>
      </c>
      <c r="H78" s="143" t="s">
        <v>545</v>
      </c>
      <c r="I78" s="143" t="s">
        <v>421</v>
      </c>
      <c r="J78" s="142" t="s">
        <v>595</v>
      </c>
    </row>
    <row r="79" ht="22.5" customHeight="1" spans="1:10">
      <c r="A79" s="23"/>
      <c r="B79" s="23"/>
      <c r="C79" s="142" t="s">
        <v>456</v>
      </c>
      <c r="D79" s="142" t="s">
        <v>457</v>
      </c>
      <c r="E79" s="142" t="s">
        <v>596</v>
      </c>
      <c r="F79" s="143" t="s">
        <v>418</v>
      </c>
      <c r="G79" s="142" t="s">
        <v>459</v>
      </c>
      <c r="H79" s="143" t="s">
        <v>433</v>
      </c>
      <c r="I79" s="143" t="s">
        <v>434</v>
      </c>
      <c r="J79" s="142" t="s">
        <v>597</v>
      </c>
    </row>
    <row r="80" ht="22.5" customHeight="1" spans="1:10">
      <c r="A80" s="23"/>
      <c r="B80" s="23"/>
      <c r="C80" s="142" t="s">
        <v>456</v>
      </c>
      <c r="D80" s="142" t="s">
        <v>457</v>
      </c>
      <c r="E80" s="142" t="s">
        <v>598</v>
      </c>
      <c r="F80" s="143" t="s">
        <v>418</v>
      </c>
      <c r="G80" s="142" t="s">
        <v>459</v>
      </c>
      <c r="H80" s="143" t="s">
        <v>433</v>
      </c>
      <c r="I80" s="143" t="s">
        <v>434</v>
      </c>
      <c r="J80" s="142" t="s">
        <v>599</v>
      </c>
    </row>
    <row r="81" ht="22.5" customHeight="1" spans="1:10">
      <c r="A81" s="23"/>
      <c r="B81" s="23"/>
      <c r="C81" s="142" t="s">
        <v>456</v>
      </c>
      <c r="D81" s="142" t="s">
        <v>457</v>
      </c>
      <c r="E81" s="142" t="s">
        <v>600</v>
      </c>
      <c r="F81" s="143" t="s">
        <v>418</v>
      </c>
      <c r="G81" s="142" t="s">
        <v>459</v>
      </c>
      <c r="H81" s="143" t="s">
        <v>433</v>
      </c>
      <c r="I81" s="143" t="s">
        <v>434</v>
      </c>
      <c r="J81" s="142" t="s">
        <v>601</v>
      </c>
    </row>
    <row r="82" ht="22.5" customHeight="1" spans="1:10">
      <c r="A82" s="140" t="str">
        <f>"   "&amp;"农村生活垃圾和污水处理经费"</f>
        <v>   农村生活垃圾和污水处理经费</v>
      </c>
      <c r="B82" s="141" t="s">
        <v>602</v>
      </c>
      <c r="C82" s="23"/>
      <c r="D82" s="23"/>
      <c r="E82" s="23"/>
      <c r="F82" s="23"/>
      <c r="G82" s="23"/>
      <c r="H82" s="23"/>
      <c r="I82" s="23"/>
      <c r="J82" s="23"/>
    </row>
    <row r="83" ht="22.5" customHeight="1" spans="1:10">
      <c r="A83" s="23"/>
      <c r="B83" s="23"/>
      <c r="C83" s="142" t="s">
        <v>415</v>
      </c>
      <c r="D83" s="142" t="s">
        <v>416</v>
      </c>
      <c r="E83" s="142" t="s">
        <v>603</v>
      </c>
      <c r="F83" s="143" t="s">
        <v>418</v>
      </c>
      <c r="G83" s="142" t="s">
        <v>604</v>
      </c>
      <c r="H83" s="143" t="s">
        <v>605</v>
      </c>
      <c r="I83" s="143" t="s">
        <v>421</v>
      </c>
      <c r="J83" s="142" t="s">
        <v>606</v>
      </c>
    </row>
    <row r="84" ht="22.5" customHeight="1" spans="1:10">
      <c r="A84" s="23"/>
      <c r="B84" s="23"/>
      <c r="C84" s="142" t="s">
        <v>415</v>
      </c>
      <c r="D84" s="142" t="s">
        <v>416</v>
      </c>
      <c r="E84" s="142" t="s">
        <v>607</v>
      </c>
      <c r="F84" s="143" t="s">
        <v>418</v>
      </c>
      <c r="G84" s="142" t="s">
        <v>608</v>
      </c>
      <c r="H84" s="143" t="s">
        <v>420</v>
      </c>
      <c r="I84" s="143" t="s">
        <v>421</v>
      </c>
      <c r="J84" s="142" t="s">
        <v>607</v>
      </c>
    </row>
    <row r="85" ht="22.5" customHeight="1" spans="1:10">
      <c r="A85" s="23"/>
      <c r="B85" s="23"/>
      <c r="C85" s="142" t="s">
        <v>415</v>
      </c>
      <c r="D85" s="142" t="s">
        <v>416</v>
      </c>
      <c r="E85" s="142" t="s">
        <v>609</v>
      </c>
      <c r="F85" s="143" t="s">
        <v>418</v>
      </c>
      <c r="G85" s="142" t="s">
        <v>610</v>
      </c>
      <c r="H85" s="143" t="s">
        <v>611</v>
      </c>
      <c r="I85" s="143" t="s">
        <v>421</v>
      </c>
      <c r="J85" s="142" t="s">
        <v>612</v>
      </c>
    </row>
    <row r="86" ht="22.5" customHeight="1" spans="1:10">
      <c r="A86" s="23"/>
      <c r="B86" s="23"/>
      <c r="C86" s="142" t="s">
        <v>415</v>
      </c>
      <c r="D86" s="142" t="s">
        <v>430</v>
      </c>
      <c r="E86" s="142" t="s">
        <v>613</v>
      </c>
      <c r="F86" s="143" t="s">
        <v>418</v>
      </c>
      <c r="G86" s="142" t="s">
        <v>614</v>
      </c>
      <c r="H86" s="143" t="s">
        <v>433</v>
      </c>
      <c r="I86" s="143" t="s">
        <v>434</v>
      </c>
      <c r="J86" s="142" t="s">
        <v>615</v>
      </c>
    </row>
    <row r="87" ht="22.5" customHeight="1" spans="1:10">
      <c r="A87" s="23"/>
      <c r="B87" s="23"/>
      <c r="C87" s="142" t="s">
        <v>415</v>
      </c>
      <c r="D87" s="142" t="s">
        <v>430</v>
      </c>
      <c r="E87" s="142" t="s">
        <v>616</v>
      </c>
      <c r="F87" s="143" t="s">
        <v>418</v>
      </c>
      <c r="G87" s="142" t="s">
        <v>617</v>
      </c>
      <c r="H87" s="143" t="s">
        <v>433</v>
      </c>
      <c r="I87" s="143" t="s">
        <v>434</v>
      </c>
      <c r="J87" s="142" t="s">
        <v>618</v>
      </c>
    </row>
    <row r="88" ht="22.5" customHeight="1" spans="1:10">
      <c r="A88" s="23"/>
      <c r="B88" s="23"/>
      <c r="C88" s="142" t="s">
        <v>415</v>
      </c>
      <c r="D88" s="142" t="s">
        <v>438</v>
      </c>
      <c r="E88" s="142" t="s">
        <v>619</v>
      </c>
      <c r="F88" s="143" t="s">
        <v>418</v>
      </c>
      <c r="G88" s="142" t="s">
        <v>620</v>
      </c>
      <c r="H88" s="143" t="s">
        <v>621</v>
      </c>
      <c r="I88" s="143" t="s">
        <v>421</v>
      </c>
      <c r="J88" s="142" t="s">
        <v>622</v>
      </c>
    </row>
    <row r="89" ht="22.5" customHeight="1" spans="1:10">
      <c r="A89" s="23"/>
      <c r="B89" s="23"/>
      <c r="C89" s="142" t="s">
        <v>415</v>
      </c>
      <c r="D89" s="142" t="s">
        <v>438</v>
      </c>
      <c r="E89" s="142" t="s">
        <v>623</v>
      </c>
      <c r="F89" s="143" t="s">
        <v>418</v>
      </c>
      <c r="G89" s="142" t="s">
        <v>624</v>
      </c>
      <c r="H89" s="143" t="s">
        <v>420</v>
      </c>
      <c r="I89" s="143" t="s">
        <v>421</v>
      </c>
      <c r="J89" s="142" t="s">
        <v>625</v>
      </c>
    </row>
    <row r="90" ht="22.5" customHeight="1" spans="1:10">
      <c r="A90" s="23"/>
      <c r="B90" s="23"/>
      <c r="C90" s="142" t="s">
        <v>415</v>
      </c>
      <c r="D90" s="142" t="s">
        <v>453</v>
      </c>
      <c r="E90" s="142" t="s">
        <v>626</v>
      </c>
      <c r="F90" s="143" t="s">
        <v>418</v>
      </c>
      <c r="G90" s="142" t="s">
        <v>627</v>
      </c>
      <c r="H90" s="143" t="s">
        <v>628</v>
      </c>
      <c r="I90" s="143" t="s">
        <v>421</v>
      </c>
      <c r="J90" s="142" t="s">
        <v>629</v>
      </c>
    </row>
    <row r="91" ht="22.5" customHeight="1" spans="1:10">
      <c r="A91" s="23"/>
      <c r="B91" s="23"/>
      <c r="C91" s="142" t="s">
        <v>446</v>
      </c>
      <c r="D91" s="142" t="s">
        <v>447</v>
      </c>
      <c r="E91" s="142" t="s">
        <v>630</v>
      </c>
      <c r="F91" s="143" t="s">
        <v>418</v>
      </c>
      <c r="G91" s="142" t="s">
        <v>631</v>
      </c>
      <c r="H91" s="143" t="s">
        <v>632</v>
      </c>
      <c r="I91" s="143" t="s">
        <v>434</v>
      </c>
      <c r="J91" s="142" t="s">
        <v>633</v>
      </c>
    </row>
    <row r="92" ht="22.5" customHeight="1" spans="1:10">
      <c r="A92" s="23"/>
      <c r="B92" s="23"/>
      <c r="C92" s="142" t="s">
        <v>456</v>
      </c>
      <c r="D92" s="142" t="s">
        <v>457</v>
      </c>
      <c r="E92" s="142" t="s">
        <v>634</v>
      </c>
      <c r="F92" s="143" t="s">
        <v>418</v>
      </c>
      <c r="G92" s="142" t="s">
        <v>627</v>
      </c>
      <c r="H92" s="143" t="s">
        <v>433</v>
      </c>
      <c r="I92" s="143" t="s">
        <v>421</v>
      </c>
      <c r="J92" s="142" t="s">
        <v>635</v>
      </c>
    </row>
    <row r="93" ht="22.5" customHeight="1" spans="1:10">
      <c r="A93" s="23"/>
      <c r="B93" s="23"/>
      <c r="C93" s="142" t="s">
        <v>511</v>
      </c>
      <c r="D93" s="142" t="s">
        <v>512</v>
      </c>
      <c r="E93" s="142" t="s">
        <v>636</v>
      </c>
      <c r="F93" s="143" t="s">
        <v>418</v>
      </c>
      <c r="G93" s="142" t="s">
        <v>637</v>
      </c>
      <c r="H93" s="143" t="s">
        <v>515</v>
      </c>
      <c r="I93" s="143" t="s">
        <v>421</v>
      </c>
      <c r="J93" s="142" t="s">
        <v>638</v>
      </c>
    </row>
    <row r="94" ht="22.5" customHeight="1" spans="1:10">
      <c r="A94" s="23"/>
      <c r="B94" s="23"/>
      <c r="C94" s="142" t="s">
        <v>511</v>
      </c>
      <c r="D94" s="142" t="s">
        <v>639</v>
      </c>
      <c r="E94" s="142" t="s">
        <v>640</v>
      </c>
      <c r="F94" s="143" t="s">
        <v>418</v>
      </c>
      <c r="G94" s="142" t="s">
        <v>627</v>
      </c>
      <c r="H94" s="143" t="s">
        <v>433</v>
      </c>
      <c r="I94" s="143" t="s">
        <v>421</v>
      </c>
      <c r="J94" s="142" t="s">
        <v>641</v>
      </c>
    </row>
    <row r="95" ht="22.5" customHeight="1" spans="1:10">
      <c r="A95" s="23"/>
      <c r="B95" s="23"/>
      <c r="C95" s="142" t="s">
        <v>511</v>
      </c>
      <c r="D95" s="142" t="s">
        <v>642</v>
      </c>
      <c r="E95" s="142" t="s">
        <v>643</v>
      </c>
      <c r="F95" s="143" t="s">
        <v>418</v>
      </c>
      <c r="G95" s="142" t="s">
        <v>644</v>
      </c>
      <c r="H95" s="143" t="s">
        <v>433</v>
      </c>
      <c r="I95" s="143" t="s">
        <v>421</v>
      </c>
      <c r="J95" s="142" t="s">
        <v>645</v>
      </c>
    </row>
    <row r="96" ht="22.5" customHeight="1" spans="1:10">
      <c r="A96" s="23"/>
      <c r="B96" s="23"/>
      <c r="C96" s="142" t="s">
        <v>511</v>
      </c>
      <c r="D96" s="142" t="s">
        <v>642</v>
      </c>
      <c r="E96" s="142" t="s">
        <v>646</v>
      </c>
      <c r="F96" s="143" t="s">
        <v>418</v>
      </c>
      <c r="G96" s="142" t="s">
        <v>647</v>
      </c>
      <c r="H96" s="143" t="s">
        <v>648</v>
      </c>
      <c r="I96" s="143" t="s">
        <v>421</v>
      </c>
      <c r="J96" s="142" t="s">
        <v>649</v>
      </c>
    </row>
    <row r="97" ht="22.5" customHeight="1" spans="1:10">
      <c r="A97" s="140" t="str">
        <f>"   "&amp;"2026年人大会议经费"</f>
        <v>   2026年人大会议经费</v>
      </c>
      <c r="B97" s="141" t="s">
        <v>650</v>
      </c>
      <c r="C97" s="23"/>
      <c r="D97" s="23"/>
      <c r="E97" s="23"/>
      <c r="F97" s="23"/>
      <c r="G97" s="23"/>
      <c r="H97" s="23"/>
      <c r="I97" s="23"/>
      <c r="J97" s="23"/>
    </row>
    <row r="98" ht="22.5" customHeight="1" spans="1:10">
      <c r="A98" s="23"/>
      <c r="B98" s="23"/>
      <c r="C98" s="142" t="s">
        <v>415</v>
      </c>
      <c r="D98" s="142" t="s">
        <v>416</v>
      </c>
      <c r="E98" s="142" t="s">
        <v>651</v>
      </c>
      <c r="F98" s="143" t="s">
        <v>418</v>
      </c>
      <c r="G98" s="142" t="s">
        <v>652</v>
      </c>
      <c r="H98" s="143" t="s">
        <v>653</v>
      </c>
      <c r="I98" s="143" t="s">
        <v>421</v>
      </c>
      <c r="J98" s="142" t="s">
        <v>654</v>
      </c>
    </row>
    <row r="99" ht="22.5" customHeight="1" spans="1:10">
      <c r="A99" s="23"/>
      <c r="B99" s="23"/>
      <c r="C99" s="142" t="s">
        <v>415</v>
      </c>
      <c r="D99" s="142" t="s">
        <v>416</v>
      </c>
      <c r="E99" s="142" t="s">
        <v>655</v>
      </c>
      <c r="F99" s="143" t="s">
        <v>418</v>
      </c>
      <c r="G99" s="142" t="s">
        <v>656</v>
      </c>
      <c r="H99" s="143" t="s">
        <v>420</v>
      </c>
      <c r="I99" s="143" t="s">
        <v>421</v>
      </c>
      <c r="J99" s="142" t="s">
        <v>657</v>
      </c>
    </row>
    <row r="100" ht="22.5" customHeight="1" spans="1:10">
      <c r="A100" s="23"/>
      <c r="B100" s="23"/>
      <c r="C100" s="142" t="s">
        <v>415</v>
      </c>
      <c r="D100" s="142" t="s">
        <v>430</v>
      </c>
      <c r="E100" s="142" t="s">
        <v>658</v>
      </c>
      <c r="F100" s="143" t="s">
        <v>418</v>
      </c>
      <c r="G100" s="142" t="s">
        <v>659</v>
      </c>
      <c r="H100" s="143" t="s">
        <v>433</v>
      </c>
      <c r="I100" s="143" t="s">
        <v>421</v>
      </c>
      <c r="J100" s="142" t="s">
        <v>435</v>
      </c>
    </row>
    <row r="101" ht="22.5" customHeight="1" spans="1:10">
      <c r="A101" s="23"/>
      <c r="B101" s="23"/>
      <c r="C101" s="142" t="s">
        <v>415</v>
      </c>
      <c r="D101" s="142" t="s">
        <v>430</v>
      </c>
      <c r="E101" s="142" t="s">
        <v>660</v>
      </c>
      <c r="F101" s="143" t="s">
        <v>418</v>
      </c>
      <c r="G101" s="142" t="s">
        <v>661</v>
      </c>
      <c r="H101" s="143" t="s">
        <v>433</v>
      </c>
      <c r="I101" s="143" t="s">
        <v>421</v>
      </c>
      <c r="J101" s="142" t="s">
        <v>436</v>
      </c>
    </row>
    <row r="102" ht="22.5" customHeight="1" spans="1:10">
      <c r="A102" s="23"/>
      <c r="B102" s="23"/>
      <c r="C102" s="142" t="s">
        <v>415</v>
      </c>
      <c r="D102" s="142" t="s">
        <v>438</v>
      </c>
      <c r="E102" s="142" t="s">
        <v>662</v>
      </c>
      <c r="F102" s="143" t="s">
        <v>418</v>
      </c>
      <c r="G102" s="142" t="s">
        <v>440</v>
      </c>
      <c r="H102" s="143" t="s">
        <v>441</v>
      </c>
      <c r="I102" s="143" t="s">
        <v>434</v>
      </c>
      <c r="J102" s="142" t="s">
        <v>442</v>
      </c>
    </row>
    <row r="103" ht="22.5" customHeight="1" spans="1:10">
      <c r="A103" s="23"/>
      <c r="B103" s="23"/>
      <c r="C103" s="142" t="s">
        <v>446</v>
      </c>
      <c r="D103" s="142" t="s">
        <v>447</v>
      </c>
      <c r="E103" s="142" t="s">
        <v>663</v>
      </c>
      <c r="F103" s="143" t="s">
        <v>418</v>
      </c>
      <c r="G103" s="142" t="s">
        <v>664</v>
      </c>
      <c r="H103" s="143"/>
      <c r="I103" s="143" t="s">
        <v>434</v>
      </c>
      <c r="J103" s="142" t="s">
        <v>665</v>
      </c>
    </row>
    <row r="104" ht="22.5" customHeight="1" spans="1:10">
      <c r="A104" s="23"/>
      <c r="B104" s="23"/>
      <c r="C104" s="142" t="s">
        <v>446</v>
      </c>
      <c r="D104" s="142" t="s">
        <v>447</v>
      </c>
      <c r="E104" s="142" t="s">
        <v>666</v>
      </c>
      <c r="F104" s="143" t="s">
        <v>418</v>
      </c>
      <c r="G104" s="142" t="s">
        <v>667</v>
      </c>
      <c r="H104" s="143"/>
      <c r="I104" s="143" t="s">
        <v>434</v>
      </c>
      <c r="J104" s="142" t="s">
        <v>668</v>
      </c>
    </row>
    <row r="105" ht="22.5" customHeight="1" spans="1:10">
      <c r="A105" s="23"/>
      <c r="B105" s="23"/>
      <c r="C105" s="142" t="s">
        <v>446</v>
      </c>
      <c r="D105" s="142" t="s">
        <v>453</v>
      </c>
      <c r="E105" s="142" t="s">
        <v>669</v>
      </c>
      <c r="F105" s="143" t="s">
        <v>418</v>
      </c>
      <c r="G105" s="142" t="s">
        <v>670</v>
      </c>
      <c r="H105" s="143"/>
      <c r="I105" s="143" t="s">
        <v>434</v>
      </c>
      <c r="J105" s="142" t="s">
        <v>669</v>
      </c>
    </row>
    <row r="106" ht="22.5" customHeight="1" spans="1:10">
      <c r="A106" s="23"/>
      <c r="B106" s="23"/>
      <c r="C106" s="142" t="s">
        <v>446</v>
      </c>
      <c r="D106" s="142" t="s">
        <v>453</v>
      </c>
      <c r="E106" s="142" t="s">
        <v>454</v>
      </c>
      <c r="F106" s="143" t="s">
        <v>418</v>
      </c>
      <c r="G106" s="142" t="s">
        <v>455</v>
      </c>
      <c r="H106" s="143"/>
      <c r="I106" s="143" t="s">
        <v>434</v>
      </c>
      <c r="J106" s="142" t="s">
        <v>454</v>
      </c>
    </row>
    <row r="107" ht="22.5" customHeight="1" spans="1:10">
      <c r="A107" s="23"/>
      <c r="B107" s="23"/>
      <c r="C107" s="142" t="s">
        <v>456</v>
      </c>
      <c r="D107" s="142" t="s">
        <v>457</v>
      </c>
      <c r="E107" s="142" t="s">
        <v>458</v>
      </c>
      <c r="F107" s="143" t="s">
        <v>427</v>
      </c>
      <c r="G107" s="142" t="s">
        <v>459</v>
      </c>
      <c r="H107" s="143" t="s">
        <v>433</v>
      </c>
      <c r="I107" s="143" t="s">
        <v>434</v>
      </c>
      <c r="J107" s="142" t="s">
        <v>460</v>
      </c>
    </row>
    <row r="108" ht="22.5" customHeight="1" spans="1:10">
      <c r="A108" s="23"/>
      <c r="B108" s="23"/>
      <c r="C108" s="142" t="s">
        <v>456</v>
      </c>
      <c r="D108" s="142" t="s">
        <v>457</v>
      </c>
      <c r="E108" s="142" t="s">
        <v>671</v>
      </c>
      <c r="F108" s="143" t="s">
        <v>427</v>
      </c>
      <c r="G108" s="142" t="s">
        <v>524</v>
      </c>
      <c r="H108" s="143" t="s">
        <v>433</v>
      </c>
      <c r="I108" s="143" t="s">
        <v>434</v>
      </c>
      <c r="J108" s="142" t="s">
        <v>671</v>
      </c>
    </row>
    <row r="109" ht="22.5" customHeight="1" spans="1:10">
      <c r="A109" s="23"/>
      <c r="B109" s="23"/>
      <c r="C109" s="142" t="s">
        <v>511</v>
      </c>
      <c r="D109" s="142" t="s">
        <v>512</v>
      </c>
      <c r="E109" s="142" t="s">
        <v>672</v>
      </c>
      <c r="F109" s="143" t="s">
        <v>418</v>
      </c>
      <c r="G109" s="142" t="s">
        <v>673</v>
      </c>
      <c r="H109" s="143" t="s">
        <v>515</v>
      </c>
      <c r="I109" s="143" t="s">
        <v>421</v>
      </c>
      <c r="J109" s="142" t="s">
        <v>674</v>
      </c>
    </row>
    <row r="110" ht="22.5" customHeight="1" spans="1:10">
      <c r="A110" s="23"/>
      <c r="B110" s="23"/>
      <c r="C110" s="142" t="s">
        <v>511</v>
      </c>
      <c r="D110" s="142" t="s">
        <v>512</v>
      </c>
      <c r="E110" s="142" t="s">
        <v>675</v>
      </c>
      <c r="F110" s="143" t="s">
        <v>418</v>
      </c>
      <c r="G110" s="142" t="s">
        <v>676</v>
      </c>
      <c r="H110" s="143" t="s">
        <v>515</v>
      </c>
      <c r="I110" s="143" t="s">
        <v>421</v>
      </c>
      <c r="J110" s="142" t="s">
        <v>677</v>
      </c>
    </row>
    <row r="111" ht="22.5" customHeight="1" spans="1:10">
      <c r="A111" s="23"/>
      <c r="B111" s="23"/>
      <c r="C111" s="142" t="s">
        <v>511</v>
      </c>
      <c r="D111" s="142" t="s">
        <v>512</v>
      </c>
      <c r="E111" s="142" t="s">
        <v>675</v>
      </c>
      <c r="F111" s="143" t="s">
        <v>418</v>
      </c>
      <c r="G111" s="142" t="s">
        <v>678</v>
      </c>
      <c r="H111" s="143" t="s">
        <v>515</v>
      </c>
      <c r="I111" s="143" t="s">
        <v>421</v>
      </c>
      <c r="J111" s="142" t="s">
        <v>679</v>
      </c>
    </row>
    <row r="112" ht="22.5" customHeight="1" spans="1:10">
      <c r="A112" s="140" t="str">
        <f>"   "&amp;"乡镇工作经费"</f>
        <v>   乡镇工作经费</v>
      </c>
      <c r="B112" s="141" t="s">
        <v>680</v>
      </c>
      <c r="C112" s="23"/>
      <c r="D112" s="23"/>
      <c r="E112" s="23"/>
      <c r="F112" s="23"/>
      <c r="G112" s="23"/>
      <c r="H112" s="23"/>
      <c r="I112" s="23"/>
      <c r="J112" s="23"/>
    </row>
    <row r="113" ht="22.5" customHeight="1" spans="1:10">
      <c r="A113" s="23"/>
      <c r="B113" s="23"/>
      <c r="C113" s="142" t="s">
        <v>415</v>
      </c>
      <c r="D113" s="142" t="s">
        <v>416</v>
      </c>
      <c r="E113" s="142" t="s">
        <v>681</v>
      </c>
      <c r="F113" s="143" t="s">
        <v>418</v>
      </c>
      <c r="G113" s="142" t="s">
        <v>682</v>
      </c>
      <c r="H113" s="143" t="s">
        <v>653</v>
      </c>
      <c r="I113" s="143" t="s">
        <v>421</v>
      </c>
      <c r="J113" s="142" t="s">
        <v>683</v>
      </c>
    </row>
    <row r="114" ht="22.5" customHeight="1" spans="1:10">
      <c r="A114" s="23"/>
      <c r="B114" s="23"/>
      <c r="C114" s="142" t="s">
        <v>415</v>
      </c>
      <c r="D114" s="142" t="s">
        <v>416</v>
      </c>
      <c r="E114" s="142" t="s">
        <v>684</v>
      </c>
      <c r="F114" s="143" t="s">
        <v>418</v>
      </c>
      <c r="G114" s="142" t="s">
        <v>187</v>
      </c>
      <c r="H114" s="143" t="s">
        <v>685</v>
      </c>
      <c r="I114" s="143" t="s">
        <v>421</v>
      </c>
      <c r="J114" s="142" t="s">
        <v>686</v>
      </c>
    </row>
    <row r="115" ht="22.5" customHeight="1" spans="1:10">
      <c r="A115" s="23"/>
      <c r="B115" s="23"/>
      <c r="C115" s="142" t="s">
        <v>415</v>
      </c>
      <c r="D115" s="142" t="s">
        <v>416</v>
      </c>
      <c r="E115" s="142" t="s">
        <v>687</v>
      </c>
      <c r="F115" s="143" t="s">
        <v>418</v>
      </c>
      <c r="G115" s="142" t="s">
        <v>688</v>
      </c>
      <c r="H115" s="143" t="s">
        <v>478</v>
      </c>
      <c r="I115" s="143" t="s">
        <v>421</v>
      </c>
      <c r="J115" s="142" t="s">
        <v>689</v>
      </c>
    </row>
    <row r="116" ht="22.5" customHeight="1" spans="1:10">
      <c r="A116" s="23"/>
      <c r="B116" s="23"/>
      <c r="C116" s="142" t="s">
        <v>415</v>
      </c>
      <c r="D116" s="142" t="s">
        <v>430</v>
      </c>
      <c r="E116" s="142" t="s">
        <v>690</v>
      </c>
      <c r="F116" s="143" t="s">
        <v>418</v>
      </c>
      <c r="G116" s="142" t="s">
        <v>691</v>
      </c>
      <c r="H116" s="143" t="s">
        <v>433</v>
      </c>
      <c r="I116" s="143" t="s">
        <v>421</v>
      </c>
      <c r="J116" s="142" t="s">
        <v>692</v>
      </c>
    </row>
    <row r="117" ht="22.5" customHeight="1" spans="1:10">
      <c r="A117" s="23"/>
      <c r="B117" s="23"/>
      <c r="C117" s="142" t="s">
        <v>415</v>
      </c>
      <c r="D117" s="142" t="s">
        <v>430</v>
      </c>
      <c r="E117" s="142" t="s">
        <v>693</v>
      </c>
      <c r="F117" s="143" t="s">
        <v>418</v>
      </c>
      <c r="G117" s="142" t="s">
        <v>691</v>
      </c>
      <c r="H117" s="143" t="s">
        <v>433</v>
      </c>
      <c r="I117" s="143" t="s">
        <v>421</v>
      </c>
      <c r="J117" s="142" t="s">
        <v>694</v>
      </c>
    </row>
    <row r="118" ht="22.5" customHeight="1" spans="1:10">
      <c r="A118" s="23"/>
      <c r="B118" s="23"/>
      <c r="C118" s="142" t="s">
        <v>415</v>
      </c>
      <c r="D118" s="142" t="s">
        <v>438</v>
      </c>
      <c r="E118" s="142" t="s">
        <v>695</v>
      </c>
      <c r="F118" s="143" t="s">
        <v>418</v>
      </c>
      <c r="G118" s="142" t="s">
        <v>696</v>
      </c>
      <c r="H118" s="143" t="s">
        <v>441</v>
      </c>
      <c r="I118" s="143" t="s">
        <v>421</v>
      </c>
      <c r="J118" s="142" t="s">
        <v>697</v>
      </c>
    </row>
    <row r="119" ht="22.5" customHeight="1" spans="1:10">
      <c r="A119" s="23"/>
      <c r="B119" s="23"/>
      <c r="C119" s="142" t="s">
        <v>415</v>
      </c>
      <c r="D119" s="142" t="s">
        <v>438</v>
      </c>
      <c r="E119" s="142" t="s">
        <v>698</v>
      </c>
      <c r="F119" s="143" t="s">
        <v>418</v>
      </c>
      <c r="G119" s="142" t="s">
        <v>696</v>
      </c>
      <c r="H119" s="143" t="s">
        <v>441</v>
      </c>
      <c r="I119" s="143" t="s">
        <v>421</v>
      </c>
      <c r="J119" s="142" t="s">
        <v>699</v>
      </c>
    </row>
    <row r="120" ht="22.5" customHeight="1" spans="1:10">
      <c r="A120" s="23"/>
      <c r="B120" s="23"/>
      <c r="C120" s="142" t="s">
        <v>415</v>
      </c>
      <c r="D120" s="142" t="s">
        <v>438</v>
      </c>
      <c r="E120" s="142" t="s">
        <v>700</v>
      </c>
      <c r="F120" s="143" t="s">
        <v>418</v>
      </c>
      <c r="G120" s="142" t="s">
        <v>701</v>
      </c>
      <c r="H120" s="143" t="s">
        <v>441</v>
      </c>
      <c r="I120" s="143" t="s">
        <v>421</v>
      </c>
      <c r="J120" s="142" t="s">
        <v>702</v>
      </c>
    </row>
    <row r="121" ht="22.5" customHeight="1" spans="1:10">
      <c r="A121" s="23"/>
      <c r="B121" s="23"/>
      <c r="C121" s="142" t="s">
        <v>446</v>
      </c>
      <c r="D121" s="142" t="s">
        <v>447</v>
      </c>
      <c r="E121" s="142" t="s">
        <v>703</v>
      </c>
      <c r="F121" s="143" t="s">
        <v>418</v>
      </c>
      <c r="G121" s="142" t="s">
        <v>704</v>
      </c>
      <c r="H121" s="143" t="s">
        <v>441</v>
      </c>
      <c r="I121" s="143" t="s">
        <v>434</v>
      </c>
      <c r="J121" s="142" t="s">
        <v>703</v>
      </c>
    </row>
    <row r="122" ht="22.5" customHeight="1" spans="1:10">
      <c r="A122" s="23"/>
      <c r="B122" s="23"/>
      <c r="C122" s="142" t="s">
        <v>446</v>
      </c>
      <c r="D122" s="142" t="s">
        <v>447</v>
      </c>
      <c r="E122" s="142" t="s">
        <v>705</v>
      </c>
      <c r="F122" s="143" t="s">
        <v>418</v>
      </c>
      <c r="G122" s="142" t="s">
        <v>706</v>
      </c>
      <c r="H122" s="143" t="s">
        <v>441</v>
      </c>
      <c r="I122" s="143" t="s">
        <v>434</v>
      </c>
      <c r="J122" s="142" t="s">
        <v>705</v>
      </c>
    </row>
    <row r="123" ht="22.5" customHeight="1" spans="1:10">
      <c r="A123" s="23"/>
      <c r="B123" s="23"/>
      <c r="C123" s="142" t="s">
        <v>446</v>
      </c>
      <c r="D123" s="142" t="s">
        <v>453</v>
      </c>
      <c r="E123" s="142" t="s">
        <v>707</v>
      </c>
      <c r="F123" s="143" t="s">
        <v>418</v>
      </c>
      <c r="G123" s="142" t="s">
        <v>708</v>
      </c>
      <c r="H123" s="143" t="s">
        <v>441</v>
      </c>
      <c r="I123" s="143" t="s">
        <v>434</v>
      </c>
      <c r="J123" s="142" t="s">
        <v>709</v>
      </c>
    </row>
    <row r="124" ht="22.5" customHeight="1" spans="1:10">
      <c r="A124" s="23"/>
      <c r="B124" s="23"/>
      <c r="C124" s="142" t="s">
        <v>456</v>
      </c>
      <c r="D124" s="142" t="s">
        <v>457</v>
      </c>
      <c r="E124" s="142" t="s">
        <v>710</v>
      </c>
      <c r="F124" s="143" t="s">
        <v>427</v>
      </c>
      <c r="G124" s="142" t="s">
        <v>711</v>
      </c>
      <c r="H124" s="143" t="s">
        <v>433</v>
      </c>
      <c r="I124" s="143" t="s">
        <v>421</v>
      </c>
      <c r="J124" s="142" t="s">
        <v>712</v>
      </c>
    </row>
    <row r="125" ht="22.5" customHeight="1" spans="1:10">
      <c r="A125" s="23"/>
      <c r="B125" s="23"/>
      <c r="C125" s="142" t="s">
        <v>456</v>
      </c>
      <c r="D125" s="142" t="s">
        <v>457</v>
      </c>
      <c r="E125" s="142" t="s">
        <v>713</v>
      </c>
      <c r="F125" s="143" t="s">
        <v>427</v>
      </c>
      <c r="G125" s="142" t="s">
        <v>711</v>
      </c>
      <c r="H125" s="143" t="s">
        <v>433</v>
      </c>
      <c r="I125" s="143" t="s">
        <v>421</v>
      </c>
      <c r="J125" s="142" t="s">
        <v>714</v>
      </c>
    </row>
    <row r="126" ht="22.5" customHeight="1" spans="1:10">
      <c r="A126" s="140" t="str">
        <f>"   "&amp;"奔子栏镇党委工作经费"</f>
        <v>   奔子栏镇党委工作经费</v>
      </c>
      <c r="B126" s="141" t="s">
        <v>715</v>
      </c>
      <c r="C126" s="23"/>
      <c r="D126" s="23"/>
      <c r="E126" s="23"/>
      <c r="F126" s="23"/>
      <c r="G126" s="23"/>
      <c r="H126" s="23"/>
      <c r="I126" s="23"/>
      <c r="J126" s="23"/>
    </row>
    <row r="127" ht="22.5" customHeight="1" spans="1:10">
      <c r="A127" s="23"/>
      <c r="B127" s="23"/>
      <c r="C127" s="142" t="s">
        <v>415</v>
      </c>
      <c r="D127" s="142" t="s">
        <v>416</v>
      </c>
      <c r="E127" s="142" t="s">
        <v>716</v>
      </c>
      <c r="F127" s="143" t="s">
        <v>427</v>
      </c>
      <c r="G127" s="142" t="s">
        <v>187</v>
      </c>
      <c r="H127" s="143" t="s">
        <v>717</v>
      </c>
      <c r="I127" s="143" t="s">
        <v>421</v>
      </c>
      <c r="J127" s="142" t="s">
        <v>718</v>
      </c>
    </row>
    <row r="128" ht="22.5" customHeight="1" spans="1:10">
      <c r="A128" s="23"/>
      <c r="B128" s="23"/>
      <c r="C128" s="142" t="s">
        <v>415</v>
      </c>
      <c r="D128" s="142" t="s">
        <v>416</v>
      </c>
      <c r="E128" s="142" t="s">
        <v>719</v>
      </c>
      <c r="F128" s="143" t="s">
        <v>427</v>
      </c>
      <c r="G128" s="142" t="s">
        <v>187</v>
      </c>
      <c r="H128" s="143" t="s">
        <v>717</v>
      </c>
      <c r="I128" s="143" t="s">
        <v>421</v>
      </c>
      <c r="J128" s="142" t="s">
        <v>720</v>
      </c>
    </row>
    <row r="129" ht="22.5" customHeight="1" spans="1:10">
      <c r="A129" s="23"/>
      <c r="B129" s="23"/>
      <c r="C129" s="142" t="s">
        <v>415</v>
      </c>
      <c r="D129" s="142" t="s">
        <v>416</v>
      </c>
      <c r="E129" s="142" t="s">
        <v>721</v>
      </c>
      <c r="F129" s="143" t="s">
        <v>427</v>
      </c>
      <c r="G129" s="142" t="s">
        <v>469</v>
      </c>
      <c r="H129" s="143" t="s">
        <v>420</v>
      </c>
      <c r="I129" s="143" t="s">
        <v>421</v>
      </c>
      <c r="J129" s="142" t="s">
        <v>722</v>
      </c>
    </row>
    <row r="130" ht="22.5" customHeight="1" spans="1:10">
      <c r="A130" s="23"/>
      <c r="B130" s="23"/>
      <c r="C130" s="142" t="s">
        <v>415</v>
      </c>
      <c r="D130" s="142" t="s">
        <v>416</v>
      </c>
      <c r="E130" s="142" t="s">
        <v>723</v>
      </c>
      <c r="F130" s="143" t="s">
        <v>427</v>
      </c>
      <c r="G130" s="142" t="s">
        <v>191</v>
      </c>
      <c r="H130" s="143" t="s">
        <v>648</v>
      </c>
      <c r="I130" s="143" t="s">
        <v>421</v>
      </c>
      <c r="J130" s="142" t="s">
        <v>724</v>
      </c>
    </row>
    <row r="131" ht="22.5" customHeight="1" spans="1:10">
      <c r="A131" s="23"/>
      <c r="B131" s="23"/>
      <c r="C131" s="142" t="s">
        <v>415</v>
      </c>
      <c r="D131" s="142" t="s">
        <v>416</v>
      </c>
      <c r="E131" s="142" t="s">
        <v>725</v>
      </c>
      <c r="F131" s="143" t="s">
        <v>427</v>
      </c>
      <c r="G131" s="142" t="s">
        <v>188</v>
      </c>
      <c r="H131" s="143" t="s">
        <v>717</v>
      </c>
      <c r="I131" s="143" t="s">
        <v>421</v>
      </c>
      <c r="J131" s="142" t="s">
        <v>726</v>
      </c>
    </row>
    <row r="132" ht="22.5" customHeight="1" spans="1:10">
      <c r="A132" s="23"/>
      <c r="B132" s="23"/>
      <c r="C132" s="142" t="s">
        <v>446</v>
      </c>
      <c r="D132" s="142" t="s">
        <v>447</v>
      </c>
      <c r="E132" s="142" t="s">
        <v>727</v>
      </c>
      <c r="F132" s="143" t="s">
        <v>418</v>
      </c>
      <c r="G132" s="142" t="s">
        <v>481</v>
      </c>
      <c r="H132" s="143" t="s">
        <v>433</v>
      </c>
      <c r="I132" s="143" t="s">
        <v>434</v>
      </c>
      <c r="J132" s="142" t="s">
        <v>728</v>
      </c>
    </row>
    <row r="133" ht="22.5" customHeight="1" spans="1:10">
      <c r="A133" s="23"/>
      <c r="B133" s="23"/>
      <c r="C133" s="142" t="s">
        <v>446</v>
      </c>
      <c r="D133" s="142" t="s">
        <v>453</v>
      </c>
      <c r="E133" s="142" t="s">
        <v>729</v>
      </c>
      <c r="F133" s="143" t="s">
        <v>427</v>
      </c>
      <c r="G133" s="142" t="s">
        <v>524</v>
      </c>
      <c r="H133" s="143" t="s">
        <v>433</v>
      </c>
      <c r="I133" s="143" t="s">
        <v>434</v>
      </c>
      <c r="J133" s="142" t="s">
        <v>730</v>
      </c>
    </row>
    <row r="134" ht="22.5" customHeight="1" spans="1:10">
      <c r="A134" s="23"/>
      <c r="B134" s="23"/>
      <c r="C134" s="142" t="s">
        <v>456</v>
      </c>
      <c r="D134" s="142" t="s">
        <v>457</v>
      </c>
      <c r="E134" s="142" t="s">
        <v>731</v>
      </c>
      <c r="F134" s="143" t="s">
        <v>427</v>
      </c>
      <c r="G134" s="142" t="s">
        <v>524</v>
      </c>
      <c r="H134" s="143" t="s">
        <v>433</v>
      </c>
      <c r="I134" s="143" t="s">
        <v>434</v>
      </c>
      <c r="J134" s="142" t="s">
        <v>732</v>
      </c>
    </row>
    <row r="135" ht="22.5" customHeight="1" spans="1:10">
      <c r="A135" s="23"/>
      <c r="B135" s="23"/>
      <c r="C135" s="142" t="s">
        <v>511</v>
      </c>
      <c r="D135" s="142" t="s">
        <v>512</v>
      </c>
      <c r="E135" s="142" t="s">
        <v>733</v>
      </c>
      <c r="F135" s="143" t="s">
        <v>418</v>
      </c>
      <c r="G135" s="142" t="s">
        <v>734</v>
      </c>
      <c r="H135" s="143" t="s">
        <v>515</v>
      </c>
      <c r="I135" s="143" t="s">
        <v>421</v>
      </c>
      <c r="J135" s="142" t="s">
        <v>735</v>
      </c>
    </row>
    <row r="136" ht="22.5" customHeight="1" spans="1:10">
      <c r="A136" s="140" t="str">
        <f>"   "&amp;"奔子栏镇青年人才党支部活动及党员培训经费"</f>
        <v>   奔子栏镇青年人才党支部活动及党员培训经费</v>
      </c>
      <c r="B136" s="141" t="s">
        <v>736</v>
      </c>
      <c r="C136" s="23"/>
      <c r="D136" s="23"/>
      <c r="E136" s="23"/>
      <c r="F136" s="23"/>
      <c r="G136" s="23"/>
      <c r="H136" s="23"/>
      <c r="I136" s="23"/>
      <c r="J136" s="23"/>
    </row>
    <row r="137" ht="22.5" customHeight="1" spans="1:10">
      <c r="A137" s="23"/>
      <c r="B137" s="23"/>
      <c r="C137" s="142" t="s">
        <v>415</v>
      </c>
      <c r="D137" s="142" t="s">
        <v>416</v>
      </c>
      <c r="E137" s="142" t="s">
        <v>737</v>
      </c>
      <c r="F137" s="143" t="s">
        <v>427</v>
      </c>
      <c r="G137" s="142" t="s">
        <v>469</v>
      </c>
      <c r="H137" s="143" t="s">
        <v>420</v>
      </c>
      <c r="I137" s="143" t="s">
        <v>421</v>
      </c>
      <c r="J137" s="142" t="s">
        <v>738</v>
      </c>
    </row>
    <row r="138" ht="22.5" customHeight="1" spans="1:10">
      <c r="A138" s="23"/>
      <c r="B138" s="23"/>
      <c r="C138" s="142" t="s">
        <v>415</v>
      </c>
      <c r="D138" s="142" t="s">
        <v>416</v>
      </c>
      <c r="E138" s="142" t="s">
        <v>739</v>
      </c>
      <c r="F138" s="143" t="s">
        <v>427</v>
      </c>
      <c r="G138" s="142" t="s">
        <v>682</v>
      </c>
      <c r="H138" s="143" t="s">
        <v>653</v>
      </c>
      <c r="I138" s="143" t="s">
        <v>421</v>
      </c>
      <c r="J138" s="142" t="s">
        <v>740</v>
      </c>
    </row>
    <row r="139" ht="22.5" customHeight="1" spans="1:10">
      <c r="A139" s="23"/>
      <c r="B139" s="23"/>
      <c r="C139" s="142" t="s">
        <v>446</v>
      </c>
      <c r="D139" s="142" t="s">
        <v>447</v>
      </c>
      <c r="E139" s="142" t="s">
        <v>741</v>
      </c>
      <c r="F139" s="143" t="s">
        <v>427</v>
      </c>
      <c r="G139" s="142" t="s">
        <v>524</v>
      </c>
      <c r="H139" s="143" t="s">
        <v>433</v>
      </c>
      <c r="I139" s="143" t="s">
        <v>434</v>
      </c>
      <c r="J139" s="142" t="s">
        <v>742</v>
      </c>
    </row>
    <row r="140" ht="22.5" customHeight="1" spans="1:10">
      <c r="A140" s="23"/>
      <c r="B140" s="23"/>
      <c r="C140" s="142" t="s">
        <v>446</v>
      </c>
      <c r="D140" s="142" t="s">
        <v>453</v>
      </c>
      <c r="E140" s="142" t="s">
        <v>743</v>
      </c>
      <c r="F140" s="143" t="s">
        <v>427</v>
      </c>
      <c r="G140" s="142" t="s">
        <v>524</v>
      </c>
      <c r="H140" s="143" t="s">
        <v>433</v>
      </c>
      <c r="I140" s="143" t="s">
        <v>434</v>
      </c>
      <c r="J140" s="142" t="s">
        <v>744</v>
      </c>
    </row>
    <row r="141" ht="22.5" customHeight="1" spans="1:10">
      <c r="A141" s="23"/>
      <c r="B141" s="23"/>
      <c r="C141" s="142" t="s">
        <v>456</v>
      </c>
      <c r="D141" s="142" t="s">
        <v>457</v>
      </c>
      <c r="E141" s="142" t="s">
        <v>745</v>
      </c>
      <c r="F141" s="143" t="s">
        <v>427</v>
      </c>
      <c r="G141" s="142" t="s">
        <v>524</v>
      </c>
      <c r="H141" s="143" t="s">
        <v>433</v>
      </c>
      <c r="I141" s="143" t="s">
        <v>434</v>
      </c>
      <c r="J141" s="142" t="s">
        <v>746</v>
      </c>
    </row>
    <row r="142" ht="22.5" customHeight="1" spans="1:10">
      <c r="A142" s="23"/>
      <c r="B142" s="23"/>
      <c r="C142" s="142" t="s">
        <v>511</v>
      </c>
      <c r="D142" s="142" t="s">
        <v>512</v>
      </c>
      <c r="E142" s="142" t="s">
        <v>363</v>
      </c>
      <c r="F142" s="143" t="s">
        <v>418</v>
      </c>
      <c r="G142" s="142" t="s">
        <v>747</v>
      </c>
      <c r="H142" s="143" t="s">
        <v>515</v>
      </c>
      <c r="I142" s="143" t="s">
        <v>421</v>
      </c>
      <c r="J142" s="142" t="s">
        <v>736</v>
      </c>
    </row>
    <row r="143" ht="22.5" customHeight="1" spans="1:10">
      <c r="A143" s="140" t="str">
        <f>"   "&amp;"寺管局慰问经费"</f>
        <v>   寺管局慰问经费</v>
      </c>
      <c r="B143" s="141" t="s">
        <v>748</v>
      </c>
      <c r="C143" s="23"/>
      <c r="D143" s="23"/>
      <c r="E143" s="23"/>
      <c r="F143" s="23"/>
      <c r="G143" s="23"/>
      <c r="H143" s="23"/>
      <c r="I143" s="23"/>
      <c r="J143" s="23"/>
    </row>
    <row r="144" ht="22.5" customHeight="1" spans="1:10">
      <c r="A144" s="23"/>
      <c r="B144" s="23"/>
      <c r="C144" s="142" t="s">
        <v>415</v>
      </c>
      <c r="D144" s="142" t="s">
        <v>416</v>
      </c>
      <c r="E144" s="142" t="s">
        <v>749</v>
      </c>
      <c r="F144" s="143" t="s">
        <v>418</v>
      </c>
      <c r="G144" s="142" t="s">
        <v>750</v>
      </c>
      <c r="H144" s="143" t="s">
        <v>653</v>
      </c>
      <c r="I144" s="143" t="s">
        <v>421</v>
      </c>
      <c r="J144" s="142" t="s">
        <v>751</v>
      </c>
    </row>
    <row r="145" ht="22.5" customHeight="1" spans="1:10">
      <c r="A145" s="23"/>
      <c r="B145" s="23"/>
      <c r="C145" s="142" t="s">
        <v>415</v>
      </c>
      <c r="D145" s="142" t="s">
        <v>430</v>
      </c>
      <c r="E145" s="142" t="s">
        <v>752</v>
      </c>
      <c r="F145" s="143" t="s">
        <v>418</v>
      </c>
      <c r="G145" s="142" t="s">
        <v>481</v>
      </c>
      <c r="H145" s="143" t="s">
        <v>433</v>
      </c>
      <c r="I145" s="143" t="s">
        <v>434</v>
      </c>
      <c r="J145" s="142" t="s">
        <v>753</v>
      </c>
    </row>
    <row r="146" ht="22.5" customHeight="1" spans="1:10">
      <c r="A146" s="23"/>
      <c r="B146" s="23"/>
      <c r="C146" s="142" t="s">
        <v>415</v>
      </c>
      <c r="D146" s="142" t="s">
        <v>438</v>
      </c>
      <c r="E146" s="142" t="s">
        <v>754</v>
      </c>
      <c r="F146" s="143" t="s">
        <v>755</v>
      </c>
      <c r="G146" s="142" t="s">
        <v>756</v>
      </c>
      <c r="H146" s="143" t="s">
        <v>545</v>
      </c>
      <c r="I146" s="143" t="s">
        <v>434</v>
      </c>
      <c r="J146" s="142" t="s">
        <v>757</v>
      </c>
    </row>
    <row r="147" ht="22.5" customHeight="1" spans="1:10">
      <c r="A147" s="23"/>
      <c r="B147" s="23"/>
      <c r="C147" s="142" t="s">
        <v>446</v>
      </c>
      <c r="D147" s="142" t="s">
        <v>447</v>
      </c>
      <c r="E147" s="142" t="s">
        <v>758</v>
      </c>
      <c r="F147" s="143" t="s">
        <v>418</v>
      </c>
      <c r="G147" s="142" t="s">
        <v>504</v>
      </c>
      <c r="H147" s="143" t="s">
        <v>441</v>
      </c>
      <c r="I147" s="143" t="s">
        <v>434</v>
      </c>
      <c r="J147" s="142" t="s">
        <v>758</v>
      </c>
    </row>
    <row r="148" ht="22.5" customHeight="1" spans="1:10">
      <c r="A148" s="23"/>
      <c r="B148" s="23"/>
      <c r="C148" s="142" t="s">
        <v>446</v>
      </c>
      <c r="D148" s="142" t="s">
        <v>453</v>
      </c>
      <c r="E148" s="142" t="s">
        <v>759</v>
      </c>
      <c r="F148" s="143" t="s">
        <v>418</v>
      </c>
      <c r="G148" s="142" t="s">
        <v>760</v>
      </c>
      <c r="H148" s="143" t="s">
        <v>441</v>
      </c>
      <c r="I148" s="143" t="s">
        <v>421</v>
      </c>
      <c r="J148" s="142" t="s">
        <v>759</v>
      </c>
    </row>
    <row r="149" ht="22.5" customHeight="1" spans="1:10">
      <c r="A149" s="23"/>
      <c r="B149" s="23"/>
      <c r="C149" s="142" t="s">
        <v>456</v>
      </c>
      <c r="D149" s="142" t="s">
        <v>457</v>
      </c>
      <c r="E149" s="142" t="s">
        <v>554</v>
      </c>
      <c r="F149" s="143" t="s">
        <v>427</v>
      </c>
      <c r="G149" s="142" t="s">
        <v>761</v>
      </c>
      <c r="H149" s="143" t="s">
        <v>433</v>
      </c>
      <c r="I149" s="143" t="s">
        <v>434</v>
      </c>
      <c r="J149" s="142" t="s">
        <v>762</v>
      </c>
    </row>
    <row r="150" ht="22.5" customHeight="1" spans="1:10">
      <c r="A150" s="23"/>
      <c r="B150" s="23"/>
      <c r="C150" s="142" t="s">
        <v>511</v>
      </c>
      <c r="D150" s="142" t="s">
        <v>512</v>
      </c>
      <c r="E150" s="142" t="s">
        <v>389</v>
      </c>
      <c r="F150" s="143" t="s">
        <v>418</v>
      </c>
      <c r="G150" s="142" t="s">
        <v>763</v>
      </c>
      <c r="H150" s="143" t="s">
        <v>515</v>
      </c>
      <c r="I150" s="143" t="s">
        <v>421</v>
      </c>
      <c r="J150" s="142" t="s">
        <v>764</v>
      </c>
    </row>
    <row r="151" ht="22.5" customHeight="1" spans="1:10">
      <c r="A151" s="140" t="str">
        <f>"   "&amp;"奔子栏镇纪委工作经费"</f>
        <v>   奔子栏镇纪委工作经费</v>
      </c>
      <c r="B151" s="141" t="s">
        <v>765</v>
      </c>
      <c r="C151" s="23"/>
      <c r="D151" s="23"/>
      <c r="E151" s="23"/>
      <c r="F151" s="23"/>
      <c r="G151" s="23"/>
      <c r="H151" s="23"/>
      <c r="I151" s="23"/>
      <c r="J151" s="23"/>
    </row>
    <row r="152" ht="22.5" customHeight="1" spans="1:10">
      <c r="A152" s="23"/>
      <c r="B152" s="23"/>
      <c r="C152" s="142" t="s">
        <v>415</v>
      </c>
      <c r="D152" s="142" t="s">
        <v>416</v>
      </c>
      <c r="E152" s="142" t="s">
        <v>766</v>
      </c>
      <c r="F152" s="143" t="s">
        <v>427</v>
      </c>
      <c r="G152" s="142" t="s">
        <v>767</v>
      </c>
      <c r="H152" s="143" t="s">
        <v>420</v>
      </c>
      <c r="I152" s="143" t="s">
        <v>421</v>
      </c>
      <c r="J152" s="142" t="s">
        <v>768</v>
      </c>
    </row>
    <row r="153" ht="22.5" customHeight="1" spans="1:10">
      <c r="A153" s="23"/>
      <c r="B153" s="23"/>
      <c r="C153" s="142" t="s">
        <v>415</v>
      </c>
      <c r="D153" s="142" t="s">
        <v>416</v>
      </c>
      <c r="E153" s="142" t="s">
        <v>769</v>
      </c>
      <c r="F153" s="143" t="s">
        <v>427</v>
      </c>
      <c r="G153" s="142" t="s">
        <v>770</v>
      </c>
      <c r="H153" s="143" t="s">
        <v>420</v>
      </c>
      <c r="I153" s="143" t="s">
        <v>421</v>
      </c>
      <c r="J153" s="142" t="s">
        <v>771</v>
      </c>
    </row>
    <row r="154" ht="22.5" customHeight="1" spans="1:10">
      <c r="A154" s="23"/>
      <c r="B154" s="23"/>
      <c r="C154" s="142" t="s">
        <v>415</v>
      </c>
      <c r="D154" s="142" t="s">
        <v>416</v>
      </c>
      <c r="E154" s="142" t="s">
        <v>772</v>
      </c>
      <c r="F154" s="143" t="s">
        <v>427</v>
      </c>
      <c r="G154" s="142" t="s">
        <v>767</v>
      </c>
      <c r="H154" s="143" t="s">
        <v>420</v>
      </c>
      <c r="I154" s="143" t="s">
        <v>421</v>
      </c>
      <c r="J154" s="142" t="s">
        <v>773</v>
      </c>
    </row>
    <row r="155" ht="22.5" customHeight="1" spans="1:10">
      <c r="A155" s="23"/>
      <c r="B155" s="23"/>
      <c r="C155" s="142" t="s">
        <v>415</v>
      </c>
      <c r="D155" s="142" t="s">
        <v>416</v>
      </c>
      <c r="E155" s="142" t="s">
        <v>774</v>
      </c>
      <c r="F155" s="143" t="s">
        <v>427</v>
      </c>
      <c r="G155" s="142" t="s">
        <v>775</v>
      </c>
      <c r="H155" s="143" t="s">
        <v>420</v>
      </c>
      <c r="I155" s="143" t="s">
        <v>421</v>
      </c>
      <c r="J155" s="142" t="s">
        <v>776</v>
      </c>
    </row>
    <row r="156" ht="22.5" customHeight="1" spans="1:10">
      <c r="A156" s="23"/>
      <c r="B156" s="23"/>
      <c r="C156" s="142" t="s">
        <v>415</v>
      </c>
      <c r="D156" s="142" t="s">
        <v>430</v>
      </c>
      <c r="E156" s="142" t="s">
        <v>777</v>
      </c>
      <c r="F156" s="143" t="s">
        <v>427</v>
      </c>
      <c r="G156" s="142" t="s">
        <v>691</v>
      </c>
      <c r="H156" s="143" t="s">
        <v>433</v>
      </c>
      <c r="I156" s="143" t="s">
        <v>421</v>
      </c>
      <c r="J156" s="142" t="s">
        <v>778</v>
      </c>
    </row>
    <row r="157" ht="22.5" customHeight="1" spans="1:10">
      <c r="A157" s="23"/>
      <c r="B157" s="23"/>
      <c r="C157" s="142" t="s">
        <v>415</v>
      </c>
      <c r="D157" s="142" t="s">
        <v>430</v>
      </c>
      <c r="E157" s="142" t="s">
        <v>779</v>
      </c>
      <c r="F157" s="143" t="s">
        <v>427</v>
      </c>
      <c r="G157" s="142" t="s">
        <v>780</v>
      </c>
      <c r="H157" s="143" t="s">
        <v>433</v>
      </c>
      <c r="I157" s="143" t="s">
        <v>421</v>
      </c>
      <c r="J157" s="142" t="s">
        <v>781</v>
      </c>
    </row>
    <row r="158" ht="22.5" customHeight="1" spans="1:10">
      <c r="A158" s="23"/>
      <c r="B158" s="23"/>
      <c r="C158" s="142" t="s">
        <v>415</v>
      </c>
      <c r="D158" s="142" t="s">
        <v>438</v>
      </c>
      <c r="E158" s="142" t="s">
        <v>782</v>
      </c>
      <c r="F158" s="143" t="s">
        <v>427</v>
      </c>
      <c r="G158" s="142" t="s">
        <v>783</v>
      </c>
      <c r="H158" s="143" t="s">
        <v>433</v>
      </c>
      <c r="I158" s="143" t="s">
        <v>421</v>
      </c>
      <c r="J158" s="142" t="s">
        <v>784</v>
      </c>
    </row>
    <row r="159" ht="22.5" customHeight="1" spans="1:10">
      <c r="A159" s="23"/>
      <c r="B159" s="23"/>
      <c r="C159" s="142" t="s">
        <v>415</v>
      </c>
      <c r="D159" s="142" t="s">
        <v>438</v>
      </c>
      <c r="E159" s="142" t="s">
        <v>785</v>
      </c>
      <c r="F159" s="143" t="s">
        <v>427</v>
      </c>
      <c r="G159" s="142" t="s">
        <v>189</v>
      </c>
      <c r="H159" s="143" t="s">
        <v>420</v>
      </c>
      <c r="I159" s="143" t="s">
        <v>421</v>
      </c>
      <c r="J159" s="142" t="s">
        <v>786</v>
      </c>
    </row>
    <row r="160" ht="22.5" customHeight="1" spans="1:10">
      <c r="A160" s="23"/>
      <c r="B160" s="23"/>
      <c r="C160" s="142" t="s">
        <v>446</v>
      </c>
      <c r="D160" s="142" t="s">
        <v>447</v>
      </c>
      <c r="E160" s="142" t="s">
        <v>787</v>
      </c>
      <c r="F160" s="143" t="s">
        <v>427</v>
      </c>
      <c r="G160" s="142" t="s">
        <v>788</v>
      </c>
      <c r="H160" s="143" t="s">
        <v>433</v>
      </c>
      <c r="I160" s="143" t="s">
        <v>421</v>
      </c>
      <c r="J160" s="142" t="s">
        <v>789</v>
      </c>
    </row>
    <row r="161" ht="22.5" customHeight="1" spans="1:10">
      <c r="A161" s="23"/>
      <c r="B161" s="23"/>
      <c r="C161" s="142" t="s">
        <v>446</v>
      </c>
      <c r="D161" s="142" t="s">
        <v>453</v>
      </c>
      <c r="E161" s="142" t="s">
        <v>790</v>
      </c>
      <c r="F161" s="143" t="s">
        <v>427</v>
      </c>
      <c r="G161" s="142" t="s">
        <v>791</v>
      </c>
      <c r="H161" s="143" t="s">
        <v>628</v>
      </c>
      <c r="I161" s="143" t="s">
        <v>421</v>
      </c>
      <c r="J161" s="142" t="s">
        <v>792</v>
      </c>
    </row>
    <row r="162" ht="22.5" customHeight="1" spans="1:10">
      <c r="A162" s="23"/>
      <c r="B162" s="23"/>
      <c r="C162" s="142" t="s">
        <v>456</v>
      </c>
      <c r="D162" s="142" t="s">
        <v>457</v>
      </c>
      <c r="E162" s="142" t="s">
        <v>793</v>
      </c>
      <c r="F162" s="143" t="s">
        <v>427</v>
      </c>
      <c r="G162" s="142" t="s">
        <v>794</v>
      </c>
      <c r="H162" s="143" t="s">
        <v>433</v>
      </c>
      <c r="I162" s="143" t="s">
        <v>421</v>
      </c>
      <c r="J162" s="142" t="s">
        <v>795</v>
      </c>
    </row>
    <row r="163" ht="22.5" customHeight="1" spans="1:10">
      <c r="A163" s="23"/>
      <c r="B163" s="23"/>
      <c r="C163" s="142" t="s">
        <v>511</v>
      </c>
      <c r="D163" s="142" t="s">
        <v>512</v>
      </c>
      <c r="E163" s="142" t="s">
        <v>796</v>
      </c>
      <c r="F163" s="143" t="s">
        <v>418</v>
      </c>
      <c r="G163" s="142" t="s">
        <v>797</v>
      </c>
      <c r="H163" s="143" t="s">
        <v>515</v>
      </c>
      <c r="I163" s="143" t="s">
        <v>421</v>
      </c>
      <c r="J163" s="142" t="s">
        <v>355</v>
      </c>
    </row>
    <row r="164" ht="22.5" customHeight="1" spans="1:10">
      <c r="A164" s="140" t="str">
        <f>"   "&amp;"人大工作经费"</f>
        <v>   人大工作经费</v>
      </c>
      <c r="B164" s="141" t="s">
        <v>798</v>
      </c>
      <c r="C164" s="23"/>
      <c r="D164" s="23"/>
      <c r="E164" s="23"/>
      <c r="F164" s="23"/>
      <c r="G164" s="23"/>
      <c r="H164" s="23"/>
      <c r="I164" s="23"/>
      <c r="J164" s="23"/>
    </row>
    <row r="165" ht="22.5" customHeight="1" spans="1:10">
      <c r="A165" s="23"/>
      <c r="B165" s="23"/>
      <c r="C165" s="142" t="s">
        <v>415</v>
      </c>
      <c r="D165" s="142" t="s">
        <v>416</v>
      </c>
      <c r="E165" s="142" t="s">
        <v>799</v>
      </c>
      <c r="F165" s="143" t="s">
        <v>418</v>
      </c>
      <c r="G165" s="142" t="s">
        <v>800</v>
      </c>
      <c r="H165" s="143" t="s">
        <v>648</v>
      </c>
      <c r="I165" s="143" t="s">
        <v>421</v>
      </c>
      <c r="J165" s="142" t="s">
        <v>801</v>
      </c>
    </row>
    <row r="166" ht="22.5" customHeight="1" spans="1:10">
      <c r="A166" s="23"/>
      <c r="B166" s="23"/>
      <c r="C166" s="142" t="s">
        <v>415</v>
      </c>
      <c r="D166" s="142" t="s">
        <v>416</v>
      </c>
      <c r="E166" s="142" t="s">
        <v>802</v>
      </c>
      <c r="F166" s="143" t="s">
        <v>418</v>
      </c>
      <c r="G166" s="142" t="s">
        <v>800</v>
      </c>
      <c r="H166" s="143" t="s">
        <v>653</v>
      </c>
      <c r="I166" s="143" t="s">
        <v>421</v>
      </c>
      <c r="J166" s="142" t="s">
        <v>803</v>
      </c>
    </row>
    <row r="167" ht="22.5" customHeight="1" spans="1:10">
      <c r="A167" s="23"/>
      <c r="B167" s="23"/>
      <c r="C167" s="142" t="s">
        <v>415</v>
      </c>
      <c r="D167" s="142" t="s">
        <v>416</v>
      </c>
      <c r="E167" s="142" t="s">
        <v>804</v>
      </c>
      <c r="F167" s="143" t="s">
        <v>418</v>
      </c>
      <c r="G167" s="142" t="s">
        <v>805</v>
      </c>
      <c r="H167" s="143" t="s">
        <v>420</v>
      </c>
      <c r="I167" s="143" t="s">
        <v>421</v>
      </c>
      <c r="J167" s="142" t="s">
        <v>422</v>
      </c>
    </row>
    <row r="168" ht="22.5" customHeight="1" spans="1:10">
      <c r="A168" s="23"/>
      <c r="B168" s="23"/>
      <c r="C168" s="142" t="s">
        <v>415</v>
      </c>
      <c r="D168" s="142" t="s">
        <v>416</v>
      </c>
      <c r="E168" s="142" t="s">
        <v>806</v>
      </c>
      <c r="F168" s="143" t="s">
        <v>418</v>
      </c>
      <c r="G168" s="142" t="s">
        <v>807</v>
      </c>
      <c r="H168" s="143" t="s">
        <v>420</v>
      </c>
      <c r="I168" s="143" t="s">
        <v>421</v>
      </c>
      <c r="J168" s="142" t="s">
        <v>425</v>
      </c>
    </row>
    <row r="169" ht="22.5" customHeight="1" spans="1:10">
      <c r="A169" s="23"/>
      <c r="B169" s="23"/>
      <c r="C169" s="142" t="s">
        <v>415</v>
      </c>
      <c r="D169" s="142" t="s">
        <v>416</v>
      </c>
      <c r="E169" s="142" t="s">
        <v>808</v>
      </c>
      <c r="F169" s="143" t="s">
        <v>418</v>
      </c>
      <c r="G169" s="142" t="s">
        <v>809</v>
      </c>
      <c r="H169" s="143" t="s">
        <v>420</v>
      </c>
      <c r="I169" s="143" t="s">
        <v>421</v>
      </c>
      <c r="J169" s="142" t="s">
        <v>429</v>
      </c>
    </row>
    <row r="170" ht="22.5" customHeight="1" spans="1:10">
      <c r="A170" s="23"/>
      <c r="B170" s="23"/>
      <c r="C170" s="142" t="s">
        <v>415</v>
      </c>
      <c r="D170" s="142" t="s">
        <v>430</v>
      </c>
      <c r="E170" s="142" t="s">
        <v>810</v>
      </c>
      <c r="F170" s="143" t="s">
        <v>418</v>
      </c>
      <c r="G170" s="142" t="s">
        <v>811</v>
      </c>
      <c r="H170" s="143" t="s">
        <v>433</v>
      </c>
      <c r="I170" s="143" t="s">
        <v>434</v>
      </c>
      <c r="J170" s="142" t="s">
        <v>812</v>
      </c>
    </row>
    <row r="171" ht="22.5" customHeight="1" spans="1:10">
      <c r="A171" s="23"/>
      <c r="B171" s="23"/>
      <c r="C171" s="142" t="s">
        <v>415</v>
      </c>
      <c r="D171" s="142" t="s">
        <v>430</v>
      </c>
      <c r="E171" s="142" t="s">
        <v>813</v>
      </c>
      <c r="F171" s="143" t="s">
        <v>418</v>
      </c>
      <c r="G171" s="142" t="s">
        <v>811</v>
      </c>
      <c r="H171" s="143" t="s">
        <v>433</v>
      </c>
      <c r="I171" s="143" t="s">
        <v>434</v>
      </c>
      <c r="J171" s="142" t="s">
        <v>812</v>
      </c>
    </row>
    <row r="172" ht="22.5" customHeight="1" spans="1:10">
      <c r="A172" s="23"/>
      <c r="B172" s="23"/>
      <c r="C172" s="142" t="s">
        <v>415</v>
      </c>
      <c r="D172" s="142" t="s">
        <v>430</v>
      </c>
      <c r="E172" s="142" t="s">
        <v>431</v>
      </c>
      <c r="F172" s="143" t="s">
        <v>418</v>
      </c>
      <c r="G172" s="142" t="s">
        <v>814</v>
      </c>
      <c r="H172" s="143" t="s">
        <v>433</v>
      </c>
      <c r="I172" s="143" t="s">
        <v>434</v>
      </c>
      <c r="J172" s="142" t="s">
        <v>435</v>
      </c>
    </row>
    <row r="173" ht="22.5" customHeight="1" spans="1:10">
      <c r="A173" s="23"/>
      <c r="B173" s="23"/>
      <c r="C173" s="142" t="s">
        <v>415</v>
      </c>
      <c r="D173" s="142" t="s">
        <v>430</v>
      </c>
      <c r="E173" s="142" t="s">
        <v>436</v>
      </c>
      <c r="F173" s="143" t="s">
        <v>418</v>
      </c>
      <c r="G173" s="142" t="s">
        <v>814</v>
      </c>
      <c r="H173" s="143" t="s">
        <v>433</v>
      </c>
      <c r="I173" s="143" t="s">
        <v>434</v>
      </c>
      <c r="J173" s="142" t="s">
        <v>436</v>
      </c>
    </row>
    <row r="174" ht="22.5" customHeight="1" spans="1:10">
      <c r="A174" s="23"/>
      <c r="B174" s="23"/>
      <c r="C174" s="142" t="s">
        <v>415</v>
      </c>
      <c r="D174" s="142" t="s">
        <v>430</v>
      </c>
      <c r="E174" s="142" t="s">
        <v>437</v>
      </c>
      <c r="F174" s="143" t="s">
        <v>418</v>
      </c>
      <c r="G174" s="142" t="s">
        <v>814</v>
      </c>
      <c r="H174" s="143" t="s">
        <v>433</v>
      </c>
      <c r="I174" s="143" t="s">
        <v>434</v>
      </c>
      <c r="J174" s="142" t="s">
        <v>437</v>
      </c>
    </row>
    <row r="175" ht="22.5" customHeight="1" spans="1:10">
      <c r="A175" s="23"/>
      <c r="B175" s="23"/>
      <c r="C175" s="142" t="s">
        <v>415</v>
      </c>
      <c r="D175" s="142" t="s">
        <v>438</v>
      </c>
      <c r="E175" s="142" t="s">
        <v>815</v>
      </c>
      <c r="F175" s="143" t="s">
        <v>418</v>
      </c>
      <c r="G175" s="142" t="s">
        <v>440</v>
      </c>
      <c r="H175" s="143" t="s">
        <v>441</v>
      </c>
      <c r="I175" s="143" t="s">
        <v>434</v>
      </c>
      <c r="J175" s="142" t="s">
        <v>816</v>
      </c>
    </row>
    <row r="176" ht="22.5" customHeight="1" spans="1:10">
      <c r="A176" s="23"/>
      <c r="B176" s="23"/>
      <c r="C176" s="142" t="s">
        <v>415</v>
      </c>
      <c r="D176" s="142" t="s">
        <v>438</v>
      </c>
      <c r="E176" s="142" t="s">
        <v>817</v>
      </c>
      <c r="F176" s="143" t="s">
        <v>418</v>
      </c>
      <c r="G176" s="142" t="s">
        <v>440</v>
      </c>
      <c r="H176" s="143" t="s">
        <v>441</v>
      </c>
      <c r="I176" s="143" t="s">
        <v>434</v>
      </c>
      <c r="J176" s="142" t="s">
        <v>816</v>
      </c>
    </row>
    <row r="177" ht="22.5" customHeight="1" spans="1:10">
      <c r="A177" s="23"/>
      <c r="B177" s="23"/>
      <c r="C177" s="142" t="s">
        <v>415</v>
      </c>
      <c r="D177" s="142" t="s">
        <v>438</v>
      </c>
      <c r="E177" s="142" t="s">
        <v>439</v>
      </c>
      <c r="F177" s="143" t="s">
        <v>418</v>
      </c>
      <c r="G177" s="142" t="s">
        <v>440</v>
      </c>
      <c r="H177" s="143" t="s">
        <v>441</v>
      </c>
      <c r="I177" s="143" t="s">
        <v>434</v>
      </c>
      <c r="J177" s="142" t="s">
        <v>442</v>
      </c>
    </row>
    <row r="178" ht="22.5" customHeight="1" spans="1:10">
      <c r="A178" s="23"/>
      <c r="B178" s="23"/>
      <c r="C178" s="142" t="s">
        <v>415</v>
      </c>
      <c r="D178" s="142" t="s">
        <v>438</v>
      </c>
      <c r="E178" s="142" t="s">
        <v>443</v>
      </c>
      <c r="F178" s="143" t="s">
        <v>418</v>
      </c>
      <c r="G178" s="142" t="s">
        <v>440</v>
      </c>
      <c r="H178" s="143" t="s">
        <v>441</v>
      </c>
      <c r="I178" s="143" t="s">
        <v>434</v>
      </c>
      <c r="J178" s="142" t="s">
        <v>444</v>
      </c>
    </row>
    <row r="179" ht="22.5" customHeight="1" spans="1:10">
      <c r="A179" s="23"/>
      <c r="B179" s="23"/>
      <c r="C179" s="142" t="s">
        <v>415</v>
      </c>
      <c r="D179" s="142" t="s">
        <v>438</v>
      </c>
      <c r="E179" s="142" t="s">
        <v>445</v>
      </c>
      <c r="F179" s="143" t="s">
        <v>418</v>
      </c>
      <c r="G179" s="142" t="s">
        <v>440</v>
      </c>
      <c r="H179" s="143" t="s">
        <v>441</v>
      </c>
      <c r="I179" s="143" t="s">
        <v>434</v>
      </c>
      <c r="J179" s="142" t="s">
        <v>444</v>
      </c>
    </row>
    <row r="180" ht="22.5" customHeight="1" spans="1:10">
      <c r="A180" s="23"/>
      <c r="B180" s="23"/>
      <c r="C180" s="142" t="s">
        <v>446</v>
      </c>
      <c r="D180" s="142" t="s">
        <v>447</v>
      </c>
      <c r="E180" s="142" t="s">
        <v>815</v>
      </c>
      <c r="F180" s="143" t="s">
        <v>418</v>
      </c>
      <c r="G180" s="142" t="s">
        <v>818</v>
      </c>
      <c r="H180" s="143"/>
      <c r="I180" s="143" t="s">
        <v>434</v>
      </c>
      <c r="J180" s="142" t="s">
        <v>451</v>
      </c>
    </row>
    <row r="181" ht="22.5" customHeight="1" spans="1:10">
      <c r="A181" s="23"/>
      <c r="B181" s="23"/>
      <c r="C181" s="142" t="s">
        <v>446</v>
      </c>
      <c r="D181" s="142" t="s">
        <v>447</v>
      </c>
      <c r="E181" s="142" t="s">
        <v>817</v>
      </c>
      <c r="F181" s="143" t="s">
        <v>418</v>
      </c>
      <c r="G181" s="142" t="s">
        <v>818</v>
      </c>
      <c r="H181" s="143"/>
      <c r="I181" s="143" t="s">
        <v>434</v>
      </c>
      <c r="J181" s="142" t="s">
        <v>451</v>
      </c>
    </row>
    <row r="182" ht="22.5" customHeight="1" spans="1:10">
      <c r="A182" s="23"/>
      <c r="B182" s="23"/>
      <c r="C182" s="142" t="s">
        <v>446</v>
      </c>
      <c r="D182" s="142" t="s">
        <v>447</v>
      </c>
      <c r="E182" s="142" t="s">
        <v>417</v>
      </c>
      <c r="F182" s="143" t="s">
        <v>418</v>
      </c>
      <c r="G182" s="142" t="s">
        <v>448</v>
      </c>
      <c r="H182" s="143"/>
      <c r="I182" s="143" t="s">
        <v>434</v>
      </c>
      <c r="J182" s="142" t="s">
        <v>449</v>
      </c>
    </row>
    <row r="183" ht="22.5" customHeight="1" spans="1:10">
      <c r="A183" s="23"/>
      <c r="B183" s="23"/>
      <c r="C183" s="142" t="s">
        <v>446</v>
      </c>
      <c r="D183" s="142" t="s">
        <v>447</v>
      </c>
      <c r="E183" s="142" t="s">
        <v>443</v>
      </c>
      <c r="F183" s="143" t="s">
        <v>418</v>
      </c>
      <c r="G183" s="142" t="s">
        <v>450</v>
      </c>
      <c r="H183" s="143"/>
      <c r="I183" s="143" t="s">
        <v>434</v>
      </c>
      <c r="J183" s="142" t="s">
        <v>451</v>
      </c>
    </row>
    <row r="184" ht="22.5" customHeight="1" spans="1:10">
      <c r="A184" s="23"/>
      <c r="B184" s="23"/>
      <c r="C184" s="142" t="s">
        <v>446</v>
      </c>
      <c r="D184" s="142" t="s">
        <v>447</v>
      </c>
      <c r="E184" s="142" t="s">
        <v>445</v>
      </c>
      <c r="F184" s="143" t="s">
        <v>418</v>
      </c>
      <c r="G184" s="142" t="s">
        <v>452</v>
      </c>
      <c r="H184" s="143"/>
      <c r="I184" s="143" t="s">
        <v>434</v>
      </c>
      <c r="J184" s="142" t="s">
        <v>452</v>
      </c>
    </row>
    <row r="185" ht="22.5" customHeight="1" spans="1:10">
      <c r="A185" s="23"/>
      <c r="B185" s="23"/>
      <c r="C185" s="142" t="s">
        <v>446</v>
      </c>
      <c r="D185" s="142" t="s">
        <v>453</v>
      </c>
      <c r="E185" s="142" t="s">
        <v>454</v>
      </c>
      <c r="F185" s="143" t="s">
        <v>418</v>
      </c>
      <c r="G185" s="142" t="s">
        <v>455</v>
      </c>
      <c r="H185" s="143"/>
      <c r="I185" s="143" t="s">
        <v>434</v>
      </c>
      <c r="J185" s="142" t="s">
        <v>454</v>
      </c>
    </row>
    <row r="186" ht="22.5" customHeight="1" spans="1:10">
      <c r="A186" s="23"/>
      <c r="B186" s="23"/>
      <c r="C186" s="142" t="s">
        <v>456</v>
      </c>
      <c r="D186" s="142" t="s">
        <v>457</v>
      </c>
      <c r="E186" s="142" t="s">
        <v>458</v>
      </c>
      <c r="F186" s="143" t="s">
        <v>418</v>
      </c>
      <c r="G186" s="142" t="s">
        <v>459</v>
      </c>
      <c r="H186" s="143" t="s">
        <v>433</v>
      </c>
      <c r="I186" s="143" t="s">
        <v>421</v>
      </c>
      <c r="J186" s="142" t="s">
        <v>460</v>
      </c>
    </row>
    <row r="187" ht="22.5" customHeight="1" spans="1:10">
      <c r="A187" s="23"/>
      <c r="B187" s="23"/>
      <c r="C187" s="142" t="s">
        <v>456</v>
      </c>
      <c r="D187" s="142" t="s">
        <v>457</v>
      </c>
      <c r="E187" s="142" t="s">
        <v>461</v>
      </c>
      <c r="F187" s="143" t="s">
        <v>418</v>
      </c>
      <c r="G187" s="142" t="s">
        <v>459</v>
      </c>
      <c r="H187" s="143" t="s">
        <v>433</v>
      </c>
      <c r="I187" s="143" t="s">
        <v>421</v>
      </c>
      <c r="J187" s="142" t="s">
        <v>462</v>
      </c>
    </row>
    <row r="188" ht="22.5" customHeight="1" spans="1:10">
      <c r="A188" s="23"/>
      <c r="B188" s="23"/>
      <c r="C188" s="142" t="s">
        <v>511</v>
      </c>
      <c r="D188" s="142" t="s">
        <v>512</v>
      </c>
      <c r="E188" s="142" t="s">
        <v>819</v>
      </c>
      <c r="F188" s="143" t="s">
        <v>418</v>
      </c>
      <c r="G188" s="142" t="s">
        <v>820</v>
      </c>
      <c r="H188" s="143" t="s">
        <v>433</v>
      </c>
      <c r="I188" s="143" t="s">
        <v>421</v>
      </c>
      <c r="J188" s="142" t="s">
        <v>821</v>
      </c>
    </row>
    <row r="189" ht="22.5" customHeight="1" spans="1:10">
      <c r="A189" s="23"/>
      <c r="B189" s="23"/>
      <c r="C189" s="142" t="s">
        <v>511</v>
      </c>
      <c r="D189" s="142" t="s">
        <v>512</v>
      </c>
      <c r="E189" s="142" t="s">
        <v>822</v>
      </c>
      <c r="F189" s="143" t="s">
        <v>418</v>
      </c>
      <c r="G189" s="142" t="s">
        <v>823</v>
      </c>
      <c r="H189" s="143" t="s">
        <v>433</v>
      </c>
      <c r="I189" s="143" t="s">
        <v>421</v>
      </c>
      <c r="J189" s="142" t="s">
        <v>824</v>
      </c>
    </row>
    <row r="190" ht="22.5" customHeight="1" spans="1:10">
      <c r="A190" s="140" t="str">
        <f>"   "&amp;"遗嘱生活补助资金"</f>
        <v>   遗嘱生活补助资金</v>
      </c>
      <c r="B190" s="141" t="s">
        <v>825</v>
      </c>
      <c r="C190" s="23"/>
      <c r="D190" s="23"/>
      <c r="E190" s="23"/>
      <c r="F190" s="23"/>
      <c r="G190" s="23"/>
      <c r="H190" s="23"/>
      <c r="I190" s="23"/>
      <c r="J190" s="23"/>
    </row>
    <row r="191" ht="22.5" customHeight="1" spans="1:10">
      <c r="A191" s="23"/>
      <c r="B191" s="23"/>
      <c r="C191" s="142" t="s">
        <v>415</v>
      </c>
      <c r="D191" s="142" t="s">
        <v>416</v>
      </c>
      <c r="E191" s="142" t="s">
        <v>826</v>
      </c>
      <c r="F191" s="143" t="s">
        <v>418</v>
      </c>
      <c r="G191" s="142" t="s">
        <v>469</v>
      </c>
      <c r="H191" s="143" t="s">
        <v>653</v>
      </c>
      <c r="I191" s="143" t="s">
        <v>421</v>
      </c>
      <c r="J191" s="142" t="s">
        <v>827</v>
      </c>
    </row>
    <row r="192" ht="22.5" customHeight="1" spans="1:10">
      <c r="A192" s="23"/>
      <c r="B192" s="23"/>
      <c r="C192" s="142" t="s">
        <v>415</v>
      </c>
      <c r="D192" s="142" t="s">
        <v>430</v>
      </c>
      <c r="E192" s="142" t="s">
        <v>828</v>
      </c>
      <c r="F192" s="143" t="s">
        <v>418</v>
      </c>
      <c r="G192" s="142" t="s">
        <v>481</v>
      </c>
      <c r="H192" s="143" t="s">
        <v>433</v>
      </c>
      <c r="I192" s="143" t="s">
        <v>421</v>
      </c>
      <c r="J192" s="142" t="s">
        <v>829</v>
      </c>
    </row>
    <row r="193" ht="22.5" customHeight="1" spans="1:10">
      <c r="A193" s="23"/>
      <c r="B193" s="23"/>
      <c r="C193" s="142" t="s">
        <v>415</v>
      </c>
      <c r="D193" s="142" t="s">
        <v>438</v>
      </c>
      <c r="E193" s="142" t="s">
        <v>830</v>
      </c>
      <c r="F193" s="143" t="s">
        <v>418</v>
      </c>
      <c r="G193" s="142" t="s">
        <v>831</v>
      </c>
      <c r="H193" s="143" t="s">
        <v>441</v>
      </c>
      <c r="I193" s="143" t="s">
        <v>434</v>
      </c>
      <c r="J193" s="142" t="s">
        <v>832</v>
      </c>
    </row>
    <row r="194" ht="22.5" customHeight="1" spans="1:10">
      <c r="A194" s="23"/>
      <c r="B194" s="23"/>
      <c r="C194" s="142" t="s">
        <v>446</v>
      </c>
      <c r="D194" s="142" t="s">
        <v>447</v>
      </c>
      <c r="E194" s="142" t="s">
        <v>833</v>
      </c>
      <c r="F194" s="143" t="s">
        <v>418</v>
      </c>
      <c r="G194" s="142" t="s">
        <v>834</v>
      </c>
      <c r="H194" s="143" t="s">
        <v>441</v>
      </c>
      <c r="I194" s="143" t="s">
        <v>434</v>
      </c>
      <c r="J194" s="142" t="s">
        <v>835</v>
      </c>
    </row>
    <row r="195" ht="22.5" customHeight="1" spans="1:10">
      <c r="A195" s="23"/>
      <c r="B195" s="23"/>
      <c r="C195" s="142" t="s">
        <v>456</v>
      </c>
      <c r="D195" s="142" t="s">
        <v>457</v>
      </c>
      <c r="E195" s="142" t="s">
        <v>836</v>
      </c>
      <c r="F195" s="143" t="s">
        <v>427</v>
      </c>
      <c r="G195" s="142" t="s">
        <v>459</v>
      </c>
      <c r="H195" s="143" t="s">
        <v>433</v>
      </c>
      <c r="I195" s="143" t="s">
        <v>434</v>
      </c>
      <c r="J195" s="142" t="s">
        <v>837</v>
      </c>
    </row>
    <row r="196" ht="22.5" customHeight="1" spans="1:10">
      <c r="A196" s="140" t="str">
        <f>"   "&amp;"寺庙管理局工作经费"</f>
        <v>   寺庙管理局工作经费</v>
      </c>
      <c r="B196" s="141" t="s">
        <v>838</v>
      </c>
      <c r="C196" s="23"/>
      <c r="D196" s="23"/>
      <c r="E196" s="23"/>
      <c r="F196" s="23"/>
      <c r="G196" s="23"/>
      <c r="H196" s="23"/>
      <c r="I196" s="23"/>
      <c r="J196" s="23"/>
    </row>
    <row r="197" ht="22.5" customHeight="1" spans="1:10">
      <c r="A197" s="23"/>
      <c r="B197" s="23"/>
      <c r="C197" s="142" t="s">
        <v>415</v>
      </c>
      <c r="D197" s="142" t="s">
        <v>416</v>
      </c>
      <c r="E197" s="142" t="s">
        <v>839</v>
      </c>
      <c r="F197" s="143" t="s">
        <v>418</v>
      </c>
      <c r="G197" s="142" t="s">
        <v>767</v>
      </c>
      <c r="H197" s="143" t="s">
        <v>420</v>
      </c>
      <c r="I197" s="143" t="s">
        <v>421</v>
      </c>
      <c r="J197" s="142" t="s">
        <v>840</v>
      </c>
    </row>
    <row r="198" ht="22.5" customHeight="1" spans="1:10">
      <c r="A198" s="23"/>
      <c r="B198" s="23"/>
      <c r="C198" s="142" t="s">
        <v>415</v>
      </c>
      <c r="D198" s="142" t="s">
        <v>430</v>
      </c>
      <c r="E198" s="142" t="s">
        <v>841</v>
      </c>
      <c r="F198" s="143" t="s">
        <v>418</v>
      </c>
      <c r="G198" s="142" t="s">
        <v>481</v>
      </c>
      <c r="H198" s="143" t="s">
        <v>433</v>
      </c>
      <c r="I198" s="143" t="s">
        <v>434</v>
      </c>
      <c r="J198" s="142" t="s">
        <v>842</v>
      </c>
    </row>
    <row r="199" ht="22.5" customHeight="1" spans="1:10">
      <c r="A199" s="23"/>
      <c r="B199" s="23"/>
      <c r="C199" s="142" t="s">
        <v>415</v>
      </c>
      <c r="D199" s="142" t="s">
        <v>438</v>
      </c>
      <c r="E199" s="142" t="s">
        <v>754</v>
      </c>
      <c r="F199" s="143" t="s">
        <v>755</v>
      </c>
      <c r="G199" s="142" t="s">
        <v>756</v>
      </c>
      <c r="H199" s="143" t="s">
        <v>545</v>
      </c>
      <c r="I199" s="143" t="s">
        <v>434</v>
      </c>
      <c r="J199" s="142" t="s">
        <v>757</v>
      </c>
    </row>
    <row r="200" ht="22.5" customHeight="1" spans="1:10">
      <c r="A200" s="23"/>
      <c r="B200" s="23"/>
      <c r="C200" s="142" t="s">
        <v>446</v>
      </c>
      <c r="D200" s="142" t="s">
        <v>447</v>
      </c>
      <c r="E200" s="142" t="s">
        <v>843</v>
      </c>
      <c r="F200" s="143" t="s">
        <v>418</v>
      </c>
      <c r="G200" s="142" t="s">
        <v>504</v>
      </c>
      <c r="H200" s="143" t="s">
        <v>504</v>
      </c>
      <c r="I200" s="143" t="s">
        <v>434</v>
      </c>
      <c r="J200" s="142" t="s">
        <v>843</v>
      </c>
    </row>
    <row r="201" ht="22.5" customHeight="1" spans="1:10">
      <c r="A201" s="23"/>
      <c r="B201" s="23"/>
      <c r="C201" s="142" t="s">
        <v>446</v>
      </c>
      <c r="D201" s="142" t="s">
        <v>453</v>
      </c>
      <c r="E201" s="142" t="s">
        <v>844</v>
      </c>
      <c r="F201" s="143" t="s">
        <v>418</v>
      </c>
      <c r="G201" s="142" t="s">
        <v>760</v>
      </c>
      <c r="H201" s="143" t="s">
        <v>441</v>
      </c>
      <c r="I201" s="143" t="s">
        <v>434</v>
      </c>
      <c r="J201" s="142" t="s">
        <v>844</v>
      </c>
    </row>
    <row r="202" ht="22.5" customHeight="1" spans="1:10">
      <c r="A202" s="23"/>
      <c r="B202" s="23"/>
      <c r="C202" s="142" t="s">
        <v>456</v>
      </c>
      <c r="D202" s="142" t="s">
        <v>457</v>
      </c>
      <c r="E202" s="142" t="s">
        <v>554</v>
      </c>
      <c r="F202" s="143" t="s">
        <v>427</v>
      </c>
      <c r="G202" s="142" t="s">
        <v>761</v>
      </c>
      <c r="H202" s="143" t="s">
        <v>433</v>
      </c>
      <c r="I202" s="143" t="s">
        <v>434</v>
      </c>
      <c r="J202" s="142" t="s">
        <v>762</v>
      </c>
    </row>
    <row r="203" ht="22.5" customHeight="1" spans="1:10">
      <c r="A203" s="23"/>
      <c r="B203" s="23"/>
      <c r="C203" s="142" t="s">
        <v>511</v>
      </c>
      <c r="D203" s="142" t="s">
        <v>512</v>
      </c>
      <c r="E203" s="142" t="s">
        <v>845</v>
      </c>
      <c r="F203" s="143" t="s">
        <v>418</v>
      </c>
      <c r="G203" s="142" t="s">
        <v>797</v>
      </c>
      <c r="H203" s="143" t="s">
        <v>515</v>
      </c>
      <c r="I203" s="143" t="s">
        <v>421</v>
      </c>
      <c r="J203" s="142" t="s">
        <v>846</v>
      </c>
    </row>
    <row r="204" ht="22.5" customHeight="1" spans="1:10">
      <c r="A204" s="140" t="str">
        <f>"   "&amp;"解聘村干部生活补助资金"</f>
        <v>   解聘村干部生活补助资金</v>
      </c>
      <c r="B204" s="141" t="s">
        <v>847</v>
      </c>
      <c r="C204" s="23"/>
      <c r="D204" s="23"/>
      <c r="E204" s="23"/>
      <c r="F204" s="23"/>
      <c r="G204" s="23"/>
      <c r="H204" s="23"/>
      <c r="I204" s="23"/>
      <c r="J204" s="23"/>
    </row>
    <row r="205" ht="22.5" customHeight="1" spans="1:10">
      <c r="A205" s="23"/>
      <c r="B205" s="23"/>
      <c r="C205" s="142" t="s">
        <v>415</v>
      </c>
      <c r="D205" s="142" t="s">
        <v>416</v>
      </c>
      <c r="E205" s="142" t="s">
        <v>848</v>
      </c>
      <c r="F205" s="143" t="s">
        <v>418</v>
      </c>
      <c r="G205" s="142" t="s">
        <v>191</v>
      </c>
      <c r="H205" s="143" t="s">
        <v>653</v>
      </c>
      <c r="I205" s="143" t="s">
        <v>421</v>
      </c>
      <c r="J205" s="142" t="s">
        <v>849</v>
      </c>
    </row>
    <row r="206" ht="22.5" customHeight="1" spans="1:10">
      <c r="A206" s="23"/>
      <c r="B206" s="23"/>
      <c r="C206" s="142" t="s">
        <v>415</v>
      </c>
      <c r="D206" s="142" t="s">
        <v>430</v>
      </c>
      <c r="E206" s="142" t="s">
        <v>850</v>
      </c>
      <c r="F206" s="143" t="s">
        <v>418</v>
      </c>
      <c r="G206" s="142" t="s">
        <v>481</v>
      </c>
      <c r="H206" s="143" t="s">
        <v>433</v>
      </c>
      <c r="I206" s="143" t="s">
        <v>421</v>
      </c>
      <c r="J206" s="142" t="s">
        <v>851</v>
      </c>
    </row>
    <row r="207" ht="22.5" customHeight="1" spans="1:10">
      <c r="A207" s="23"/>
      <c r="B207" s="23"/>
      <c r="C207" s="142" t="s">
        <v>415</v>
      </c>
      <c r="D207" s="142" t="s">
        <v>438</v>
      </c>
      <c r="E207" s="142" t="s">
        <v>852</v>
      </c>
      <c r="F207" s="143" t="s">
        <v>755</v>
      </c>
      <c r="G207" s="142" t="s">
        <v>853</v>
      </c>
      <c r="H207" s="143" t="s">
        <v>441</v>
      </c>
      <c r="I207" s="143" t="s">
        <v>421</v>
      </c>
      <c r="J207" s="142" t="s">
        <v>854</v>
      </c>
    </row>
    <row r="208" ht="22.5" customHeight="1" spans="1:10">
      <c r="A208" s="23"/>
      <c r="B208" s="23"/>
      <c r="C208" s="142" t="s">
        <v>446</v>
      </c>
      <c r="D208" s="142" t="s">
        <v>447</v>
      </c>
      <c r="E208" s="142" t="s">
        <v>855</v>
      </c>
      <c r="F208" s="143" t="s">
        <v>418</v>
      </c>
      <c r="G208" s="142" t="s">
        <v>856</v>
      </c>
      <c r="H208" s="143" t="s">
        <v>441</v>
      </c>
      <c r="I208" s="143" t="s">
        <v>434</v>
      </c>
      <c r="J208" s="142" t="s">
        <v>855</v>
      </c>
    </row>
    <row r="209" ht="22.5" customHeight="1" spans="1:10">
      <c r="A209" s="23"/>
      <c r="B209" s="23"/>
      <c r="C209" s="142" t="s">
        <v>446</v>
      </c>
      <c r="D209" s="142" t="s">
        <v>453</v>
      </c>
      <c r="E209" s="142" t="s">
        <v>857</v>
      </c>
      <c r="F209" s="143" t="s">
        <v>418</v>
      </c>
      <c r="G209" s="142" t="s">
        <v>760</v>
      </c>
      <c r="H209" s="143" t="s">
        <v>858</v>
      </c>
      <c r="I209" s="143" t="s">
        <v>434</v>
      </c>
      <c r="J209" s="142" t="s">
        <v>857</v>
      </c>
    </row>
    <row r="210" ht="22.5" customHeight="1" spans="1:10">
      <c r="A210" s="23"/>
      <c r="B210" s="23"/>
      <c r="C210" s="142" t="s">
        <v>456</v>
      </c>
      <c r="D210" s="142" t="s">
        <v>457</v>
      </c>
      <c r="E210" s="142" t="s">
        <v>859</v>
      </c>
      <c r="F210" s="143" t="s">
        <v>427</v>
      </c>
      <c r="G210" s="142" t="s">
        <v>484</v>
      </c>
      <c r="H210" s="143" t="s">
        <v>433</v>
      </c>
      <c r="I210" s="143" t="s">
        <v>421</v>
      </c>
      <c r="J210" s="142" t="s">
        <v>762</v>
      </c>
    </row>
    <row r="211" ht="22.5" customHeight="1" spans="1:10">
      <c r="A211" s="23"/>
      <c r="B211" s="23"/>
      <c r="C211" s="142" t="s">
        <v>511</v>
      </c>
      <c r="D211" s="142" t="s">
        <v>512</v>
      </c>
      <c r="E211" s="142" t="s">
        <v>512</v>
      </c>
      <c r="F211" s="143" t="s">
        <v>418</v>
      </c>
      <c r="G211" s="142" t="s">
        <v>860</v>
      </c>
      <c r="H211" s="143" t="s">
        <v>515</v>
      </c>
      <c r="I211" s="143" t="s">
        <v>421</v>
      </c>
      <c r="J211" s="142" t="s">
        <v>861</v>
      </c>
    </row>
    <row r="212" ht="22.5" customHeight="1" spans="1:10">
      <c r="A212" s="140" t="str">
        <f>"   "&amp;"奔子栏镇叶日村农田灌溉工程资金"</f>
        <v>   奔子栏镇叶日村农田灌溉工程资金</v>
      </c>
      <c r="B212" s="141" t="s">
        <v>862</v>
      </c>
      <c r="C212" s="23"/>
      <c r="D212" s="23"/>
      <c r="E212" s="23"/>
      <c r="F212" s="23"/>
      <c r="G212" s="23"/>
      <c r="H212" s="23"/>
      <c r="I212" s="23"/>
      <c r="J212" s="23"/>
    </row>
    <row r="213" ht="22.5" customHeight="1" spans="1:10">
      <c r="A213" s="23"/>
      <c r="B213" s="23"/>
      <c r="C213" s="142" t="s">
        <v>415</v>
      </c>
      <c r="D213" s="142" t="s">
        <v>416</v>
      </c>
      <c r="E213" s="142" t="s">
        <v>863</v>
      </c>
      <c r="F213" s="143" t="s">
        <v>418</v>
      </c>
      <c r="G213" s="142" t="s">
        <v>191</v>
      </c>
      <c r="H213" s="143" t="s">
        <v>648</v>
      </c>
      <c r="I213" s="143" t="s">
        <v>421</v>
      </c>
      <c r="J213" s="142" t="s">
        <v>864</v>
      </c>
    </row>
    <row r="214" ht="22.5" customHeight="1" spans="1:10">
      <c r="A214" s="23"/>
      <c r="B214" s="23"/>
      <c r="C214" s="142" t="s">
        <v>415</v>
      </c>
      <c r="D214" s="142" t="s">
        <v>430</v>
      </c>
      <c r="E214" s="142" t="s">
        <v>865</v>
      </c>
      <c r="F214" s="143" t="s">
        <v>427</v>
      </c>
      <c r="G214" s="142" t="s">
        <v>481</v>
      </c>
      <c r="H214" s="143" t="s">
        <v>433</v>
      </c>
      <c r="I214" s="143" t="s">
        <v>434</v>
      </c>
      <c r="J214" s="142" t="s">
        <v>866</v>
      </c>
    </row>
    <row r="215" ht="22.5" customHeight="1" spans="1:10">
      <c r="A215" s="23"/>
      <c r="B215" s="23"/>
      <c r="C215" s="142" t="s">
        <v>415</v>
      </c>
      <c r="D215" s="142" t="s">
        <v>438</v>
      </c>
      <c r="E215" s="142" t="s">
        <v>867</v>
      </c>
      <c r="F215" s="143" t="s">
        <v>755</v>
      </c>
      <c r="G215" s="142" t="s">
        <v>868</v>
      </c>
      <c r="H215" s="143" t="s">
        <v>869</v>
      </c>
      <c r="I215" s="143" t="s">
        <v>434</v>
      </c>
      <c r="J215" s="142" t="s">
        <v>870</v>
      </c>
    </row>
    <row r="216" ht="22.5" customHeight="1" spans="1:10">
      <c r="A216" s="23"/>
      <c r="B216" s="23"/>
      <c r="C216" s="142" t="s">
        <v>446</v>
      </c>
      <c r="D216" s="142" t="s">
        <v>453</v>
      </c>
      <c r="E216" s="142" t="s">
        <v>871</v>
      </c>
      <c r="F216" s="143" t="s">
        <v>427</v>
      </c>
      <c r="G216" s="142" t="s">
        <v>872</v>
      </c>
      <c r="H216" s="143" t="s">
        <v>441</v>
      </c>
      <c r="I216" s="143" t="s">
        <v>434</v>
      </c>
      <c r="J216" s="142" t="s">
        <v>871</v>
      </c>
    </row>
    <row r="217" ht="22.5" customHeight="1" spans="1:10">
      <c r="A217" s="23"/>
      <c r="B217" s="23"/>
      <c r="C217" s="142" t="s">
        <v>456</v>
      </c>
      <c r="D217" s="142" t="s">
        <v>457</v>
      </c>
      <c r="E217" s="142" t="s">
        <v>457</v>
      </c>
      <c r="F217" s="143" t="s">
        <v>427</v>
      </c>
      <c r="G217" s="142" t="s">
        <v>484</v>
      </c>
      <c r="H217" s="143" t="s">
        <v>433</v>
      </c>
      <c r="I217" s="143" t="s">
        <v>434</v>
      </c>
      <c r="J217" s="142" t="s">
        <v>873</v>
      </c>
    </row>
    <row r="218" ht="22.5" customHeight="1" spans="1:10">
      <c r="A218" s="140" t="str">
        <f>"   "&amp;"奔子栏镇党校培训经费"</f>
        <v>   奔子栏镇党校培训经费</v>
      </c>
      <c r="B218" s="141" t="s">
        <v>874</v>
      </c>
      <c r="C218" s="23"/>
      <c r="D218" s="23"/>
      <c r="E218" s="23"/>
      <c r="F218" s="23"/>
      <c r="G218" s="23"/>
      <c r="H218" s="23"/>
      <c r="I218" s="23"/>
      <c r="J218" s="23"/>
    </row>
    <row r="219" ht="22.5" customHeight="1" spans="1:10">
      <c r="A219" s="23"/>
      <c r="B219" s="23"/>
      <c r="C219" s="142" t="s">
        <v>415</v>
      </c>
      <c r="D219" s="142" t="s">
        <v>416</v>
      </c>
      <c r="E219" s="142" t="s">
        <v>517</v>
      </c>
      <c r="F219" s="143" t="s">
        <v>427</v>
      </c>
      <c r="G219" s="142" t="s">
        <v>187</v>
      </c>
      <c r="H219" s="143" t="s">
        <v>717</v>
      </c>
      <c r="I219" s="143" t="s">
        <v>421</v>
      </c>
      <c r="J219" s="142" t="s">
        <v>875</v>
      </c>
    </row>
    <row r="220" ht="22.5" customHeight="1" spans="1:10">
      <c r="A220" s="23"/>
      <c r="B220" s="23"/>
      <c r="C220" s="142" t="s">
        <v>446</v>
      </c>
      <c r="D220" s="142" t="s">
        <v>447</v>
      </c>
      <c r="E220" s="142" t="s">
        <v>876</v>
      </c>
      <c r="F220" s="143" t="s">
        <v>427</v>
      </c>
      <c r="G220" s="142" t="s">
        <v>529</v>
      </c>
      <c r="H220" s="143" t="s">
        <v>433</v>
      </c>
      <c r="I220" s="143" t="s">
        <v>434</v>
      </c>
      <c r="J220" s="142" t="s">
        <v>877</v>
      </c>
    </row>
    <row r="221" ht="22.5" customHeight="1" spans="1:10">
      <c r="A221" s="23"/>
      <c r="B221" s="23"/>
      <c r="C221" s="142" t="s">
        <v>446</v>
      </c>
      <c r="D221" s="142" t="s">
        <v>453</v>
      </c>
      <c r="E221" s="142" t="s">
        <v>878</v>
      </c>
      <c r="F221" s="143" t="s">
        <v>427</v>
      </c>
      <c r="G221" s="142" t="s">
        <v>524</v>
      </c>
      <c r="H221" s="143" t="s">
        <v>433</v>
      </c>
      <c r="I221" s="143" t="s">
        <v>434</v>
      </c>
      <c r="J221" s="142" t="s">
        <v>730</v>
      </c>
    </row>
    <row r="222" ht="22.5" customHeight="1" spans="1:10">
      <c r="A222" s="23"/>
      <c r="B222" s="23"/>
      <c r="C222" s="142" t="s">
        <v>456</v>
      </c>
      <c r="D222" s="142" t="s">
        <v>457</v>
      </c>
      <c r="E222" s="142" t="s">
        <v>879</v>
      </c>
      <c r="F222" s="143" t="s">
        <v>427</v>
      </c>
      <c r="G222" s="142" t="s">
        <v>524</v>
      </c>
      <c r="H222" s="143" t="s">
        <v>433</v>
      </c>
      <c r="I222" s="143" t="s">
        <v>434</v>
      </c>
      <c r="J222" s="142" t="s">
        <v>880</v>
      </c>
    </row>
    <row r="223" ht="22.5" customHeight="1" spans="1:10">
      <c r="A223" s="23"/>
      <c r="B223" s="23"/>
      <c r="C223" s="142" t="s">
        <v>511</v>
      </c>
      <c r="D223" s="142" t="s">
        <v>512</v>
      </c>
      <c r="E223" s="142" t="s">
        <v>349</v>
      </c>
      <c r="F223" s="143" t="s">
        <v>418</v>
      </c>
      <c r="G223" s="142" t="s">
        <v>514</v>
      </c>
      <c r="H223" s="143" t="s">
        <v>515</v>
      </c>
      <c r="I223" s="143" t="s">
        <v>421</v>
      </c>
      <c r="J223" s="142" t="s">
        <v>874</v>
      </c>
    </row>
    <row r="224" ht="22.5" customHeight="1" spans="1:10">
      <c r="A224" s="140" t="str">
        <f>"   "&amp;"奔子栏镇各村党建经费"</f>
        <v>   奔子栏镇各村党建经费</v>
      </c>
      <c r="B224" s="141" t="s">
        <v>881</v>
      </c>
      <c r="C224" s="23"/>
      <c r="D224" s="23"/>
      <c r="E224" s="23"/>
      <c r="F224" s="23"/>
      <c r="G224" s="23"/>
      <c r="H224" s="23"/>
      <c r="I224" s="23"/>
      <c r="J224" s="23"/>
    </row>
    <row r="225" ht="22.5" customHeight="1" spans="1:10">
      <c r="A225" s="23"/>
      <c r="B225" s="23"/>
      <c r="C225" s="142" t="s">
        <v>415</v>
      </c>
      <c r="D225" s="142" t="s">
        <v>416</v>
      </c>
      <c r="E225" s="142" t="s">
        <v>882</v>
      </c>
      <c r="F225" s="143" t="s">
        <v>427</v>
      </c>
      <c r="G225" s="142" t="s">
        <v>883</v>
      </c>
      <c r="H225" s="143" t="s">
        <v>653</v>
      </c>
      <c r="I225" s="143" t="s">
        <v>421</v>
      </c>
      <c r="J225" s="142" t="s">
        <v>884</v>
      </c>
    </row>
    <row r="226" ht="22.5" customHeight="1" spans="1:10">
      <c r="A226" s="23"/>
      <c r="B226" s="23"/>
      <c r="C226" s="142" t="s">
        <v>415</v>
      </c>
      <c r="D226" s="142" t="s">
        <v>416</v>
      </c>
      <c r="E226" s="142" t="s">
        <v>885</v>
      </c>
      <c r="F226" s="143" t="s">
        <v>427</v>
      </c>
      <c r="G226" s="142" t="s">
        <v>469</v>
      </c>
      <c r="H226" s="143" t="s">
        <v>420</v>
      </c>
      <c r="I226" s="143" t="s">
        <v>421</v>
      </c>
      <c r="J226" s="142" t="s">
        <v>886</v>
      </c>
    </row>
    <row r="227" ht="22.5" customHeight="1" spans="1:10">
      <c r="A227" s="23"/>
      <c r="B227" s="23"/>
      <c r="C227" s="142" t="s">
        <v>415</v>
      </c>
      <c r="D227" s="142" t="s">
        <v>416</v>
      </c>
      <c r="E227" s="142" t="s">
        <v>887</v>
      </c>
      <c r="F227" s="143" t="s">
        <v>427</v>
      </c>
      <c r="G227" s="142" t="s">
        <v>888</v>
      </c>
      <c r="H227" s="143" t="s">
        <v>653</v>
      </c>
      <c r="I227" s="143" t="s">
        <v>421</v>
      </c>
      <c r="J227" s="142" t="s">
        <v>889</v>
      </c>
    </row>
    <row r="228" ht="22.5" customHeight="1" spans="1:10">
      <c r="A228" s="23"/>
      <c r="B228" s="23"/>
      <c r="C228" s="142" t="s">
        <v>415</v>
      </c>
      <c r="D228" s="142" t="s">
        <v>430</v>
      </c>
      <c r="E228" s="142" t="s">
        <v>890</v>
      </c>
      <c r="F228" s="143" t="s">
        <v>418</v>
      </c>
      <c r="G228" s="142" t="s">
        <v>481</v>
      </c>
      <c r="H228" s="143" t="s">
        <v>433</v>
      </c>
      <c r="I228" s="143" t="s">
        <v>434</v>
      </c>
      <c r="J228" s="142" t="s">
        <v>891</v>
      </c>
    </row>
    <row r="229" ht="22.5" customHeight="1" spans="1:10">
      <c r="A229" s="23"/>
      <c r="B229" s="23"/>
      <c r="C229" s="142" t="s">
        <v>415</v>
      </c>
      <c r="D229" s="142" t="s">
        <v>430</v>
      </c>
      <c r="E229" s="142" t="s">
        <v>892</v>
      </c>
      <c r="F229" s="143" t="s">
        <v>418</v>
      </c>
      <c r="G229" s="142" t="s">
        <v>481</v>
      </c>
      <c r="H229" s="143" t="s">
        <v>433</v>
      </c>
      <c r="I229" s="143" t="s">
        <v>434</v>
      </c>
      <c r="J229" s="142" t="s">
        <v>893</v>
      </c>
    </row>
    <row r="230" ht="22.5" customHeight="1" spans="1:10">
      <c r="A230" s="23"/>
      <c r="B230" s="23"/>
      <c r="C230" s="142" t="s">
        <v>415</v>
      </c>
      <c r="D230" s="142" t="s">
        <v>438</v>
      </c>
      <c r="E230" s="142" t="s">
        <v>894</v>
      </c>
      <c r="F230" s="143" t="s">
        <v>418</v>
      </c>
      <c r="G230" s="142" t="s">
        <v>831</v>
      </c>
      <c r="H230" s="143" t="s">
        <v>545</v>
      </c>
      <c r="I230" s="143" t="s">
        <v>434</v>
      </c>
      <c r="J230" s="142" t="s">
        <v>895</v>
      </c>
    </row>
    <row r="231" ht="22.5" customHeight="1" spans="1:10">
      <c r="A231" s="23"/>
      <c r="B231" s="23"/>
      <c r="C231" s="142" t="s">
        <v>415</v>
      </c>
      <c r="D231" s="142" t="s">
        <v>438</v>
      </c>
      <c r="E231" s="142" t="s">
        <v>754</v>
      </c>
      <c r="F231" s="143" t="s">
        <v>418</v>
      </c>
      <c r="G231" s="142" t="s">
        <v>831</v>
      </c>
      <c r="H231" s="143" t="s">
        <v>545</v>
      </c>
      <c r="I231" s="143" t="s">
        <v>434</v>
      </c>
      <c r="J231" s="142" t="s">
        <v>896</v>
      </c>
    </row>
    <row r="232" ht="22.5" customHeight="1" spans="1:10">
      <c r="A232" s="23"/>
      <c r="B232" s="23"/>
      <c r="C232" s="142" t="s">
        <v>446</v>
      </c>
      <c r="D232" s="142" t="s">
        <v>447</v>
      </c>
      <c r="E232" s="142" t="s">
        <v>897</v>
      </c>
      <c r="F232" s="143" t="s">
        <v>427</v>
      </c>
      <c r="G232" s="142" t="s">
        <v>898</v>
      </c>
      <c r="H232" s="143" t="s">
        <v>899</v>
      </c>
      <c r="I232" s="143" t="s">
        <v>434</v>
      </c>
      <c r="J232" s="142" t="s">
        <v>900</v>
      </c>
    </row>
    <row r="233" ht="22.5" customHeight="1" spans="1:10">
      <c r="A233" s="23"/>
      <c r="B233" s="23"/>
      <c r="C233" s="142" t="s">
        <v>446</v>
      </c>
      <c r="D233" s="142" t="s">
        <v>447</v>
      </c>
      <c r="E233" s="142" t="s">
        <v>901</v>
      </c>
      <c r="F233" s="143" t="s">
        <v>427</v>
      </c>
      <c r="G233" s="142" t="s">
        <v>898</v>
      </c>
      <c r="H233" s="143" t="s">
        <v>902</v>
      </c>
      <c r="I233" s="143" t="s">
        <v>434</v>
      </c>
      <c r="J233" s="142" t="s">
        <v>903</v>
      </c>
    </row>
    <row r="234" ht="22.5" customHeight="1" spans="1:10">
      <c r="A234" s="23"/>
      <c r="B234" s="23"/>
      <c r="C234" s="142" t="s">
        <v>446</v>
      </c>
      <c r="D234" s="142" t="s">
        <v>453</v>
      </c>
      <c r="E234" s="142" t="s">
        <v>904</v>
      </c>
      <c r="F234" s="143" t="s">
        <v>427</v>
      </c>
      <c r="G234" s="142" t="s">
        <v>905</v>
      </c>
      <c r="H234" s="143" t="s">
        <v>906</v>
      </c>
      <c r="I234" s="143" t="s">
        <v>434</v>
      </c>
      <c r="J234" s="142" t="s">
        <v>907</v>
      </c>
    </row>
    <row r="235" ht="22.5" customHeight="1" spans="1:10">
      <c r="A235" s="23"/>
      <c r="B235" s="23"/>
      <c r="C235" s="142" t="s">
        <v>456</v>
      </c>
      <c r="D235" s="142" t="s">
        <v>457</v>
      </c>
      <c r="E235" s="142" t="s">
        <v>554</v>
      </c>
      <c r="F235" s="143" t="s">
        <v>427</v>
      </c>
      <c r="G235" s="142" t="s">
        <v>524</v>
      </c>
      <c r="H235" s="143" t="s">
        <v>433</v>
      </c>
      <c r="I235" s="143" t="s">
        <v>434</v>
      </c>
      <c r="J235" s="142" t="s">
        <v>908</v>
      </c>
    </row>
    <row r="236" ht="22.5" customHeight="1" spans="1:10">
      <c r="A236" s="23"/>
      <c r="B236" s="23"/>
      <c r="C236" s="142" t="s">
        <v>511</v>
      </c>
      <c r="D236" s="142" t="s">
        <v>512</v>
      </c>
      <c r="E236" s="142" t="s">
        <v>353</v>
      </c>
      <c r="F236" s="143" t="s">
        <v>418</v>
      </c>
      <c r="G236" s="142" t="s">
        <v>909</v>
      </c>
      <c r="H236" s="143" t="s">
        <v>515</v>
      </c>
      <c r="I236" s="143" t="s">
        <v>421</v>
      </c>
      <c r="J236" s="142" t="s">
        <v>910</v>
      </c>
    </row>
    <row r="237" ht="22.5" customHeight="1" spans="1:10">
      <c r="A237" s="140" t="str">
        <f>"   "&amp;"新时代综合治理员、村（社区）监督委员、村民小组党支部副书记、副组长、会计补贴经费"</f>
        <v>   新时代综合治理员、村（社区）监督委员、村民小组党支部副书记、副组长、会计补贴经费</v>
      </c>
      <c r="B237" s="141" t="s">
        <v>911</v>
      </c>
      <c r="C237" s="23"/>
      <c r="D237" s="23"/>
      <c r="E237" s="23"/>
      <c r="F237" s="23"/>
      <c r="G237" s="23"/>
      <c r="H237" s="23"/>
      <c r="I237" s="23"/>
      <c r="J237" s="23"/>
    </row>
    <row r="238" ht="22.5" customHeight="1" spans="1:10">
      <c r="A238" s="23"/>
      <c r="B238" s="23"/>
      <c r="C238" s="142" t="s">
        <v>415</v>
      </c>
      <c r="D238" s="142" t="s">
        <v>416</v>
      </c>
      <c r="E238" s="142" t="s">
        <v>912</v>
      </c>
      <c r="F238" s="143" t="s">
        <v>427</v>
      </c>
      <c r="G238" s="142" t="s">
        <v>913</v>
      </c>
      <c r="H238" s="143" t="s">
        <v>653</v>
      </c>
      <c r="I238" s="143" t="s">
        <v>421</v>
      </c>
      <c r="J238" s="142" t="s">
        <v>914</v>
      </c>
    </row>
    <row r="239" ht="22.5" customHeight="1" spans="1:10">
      <c r="A239" s="23"/>
      <c r="B239" s="23"/>
      <c r="C239" s="142" t="s">
        <v>415</v>
      </c>
      <c r="D239" s="142" t="s">
        <v>430</v>
      </c>
      <c r="E239" s="142" t="s">
        <v>915</v>
      </c>
      <c r="F239" s="143" t="s">
        <v>427</v>
      </c>
      <c r="G239" s="142" t="s">
        <v>481</v>
      </c>
      <c r="H239" s="143" t="s">
        <v>433</v>
      </c>
      <c r="I239" s="143" t="s">
        <v>434</v>
      </c>
      <c r="J239" s="142" t="s">
        <v>916</v>
      </c>
    </row>
    <row r="240" ht="22.5" customHeight="1" spans="1:10">
      <c r="A240" s="23"/>
      <c r="B240" s="23"/>
      <c r="C240" s="142" t="s">
        <v>415</v>
      </c>
      <c r="D240" s="142" t="s">
        <v>438</v>
      </c>
      <c r="E240" s="142" t="s">
        <v>917</v>
      </c>
      <c r="F240" s="143" t="s">
        <v>427</v>
      </c>
      <c r="G240" s="142" t="s">
        <v>853</v>
      </c>
      <c r="H240" s="143" t="s">
        <v>545</v>
      </c>
      <c r="I240" s="143" t="s">
        <v>434</v>
      </c>
      <c r="J240" s="142" t="s">
        <v>918</v>
      </c>
    </row>
    <row r="241" ht="22.5" customHeight="1" spans="1:10">
      <c r="A241" s="23"/>
      <c r="B241" s="23"/>
      <c r="C241" s="142" t="s">
        <v>446</v>
      </c>
      <c r="D241" s="142" t="s">
        <v>547</v>
      </c>
      <c r="E241" s="142" t="s">
        <v>919</v>
      </c>
      <c r="F241" s="143" t="s">
        <v>427</v>
      </c>
      <c r="G241" s="142" t="s">
        <v>708</v>
      </c>
      <c r="H241" s="143" t="s">
        <v>708</v>
      </c>
      <c r="I241" s="143" t="s">
        <v>434</v>
      </c>
      <c r="J241" s="142" t="s">
        <v>919</v>
      </c>
    </row>
    <row r="242" ht="22.5" customHeight="1" spans="1:10">
      <c r="A242" s="23"/>
      <c r="B242" s="23"/>
      <c r="C242" s="142" t="s">
        <v>446</v>
      </c>
      <c r="D242" s="142" t="s">
        <v>447</v>
      </c>
      <c r="E242" s="142" t="s">
        <v>919</v>
      </c>
      <c r="F242" s="143" t="s">
        <v>427</v>
      </c>
      <c r="G242" s="142" t="s">
        <v>708</v>
      </c>
      <c r="H242" s="143" t="s">
        <v>708</v>
      </c>
      <c r="I242" s="143" t="s">
        <v>434</v>
      </c>
      <c r="J242" s="142" t="s">
        <v>919</v>
      </c>
    </row>
    <row r="243" ht="22.5" customHeight="1" spans="1:10">
      <c r="A243" s="23"/>
      <c r="B243" s="23"/>
      <c r="C243" s="142" t="s">
        <v>456</v>
      </c>
      <c r="D243" s="142" t="s">
        <v>457</v>
      </c>
      <c r="E243" s="142" t="s">
        <v>920</v>
      </c>
      <c r="F243" s="143" t="s">
        <v>427</v>
      </c>
      <c r="G243" s="142" t="s">
        <v>524</v>
      </c>
      <c r="H243" s="143" t="s">
        <v>433</v>
      </c>
      <c r="I243" s="143" t="s">
        <v>434</v>
      </c>
      <c r="J243" s="142" t="s">
        <v>921</v>
      </c>
    </row>
    <row r="244" ht="22.5" customHeight="1" spans="1:10">
      <c r="A244" s="23"/>
      <c r="B244" s="23"/>
      <c r="C244" s="142" t="s">
        <v>511</v>
      </c>
      <c r="D244" s="142" t="s">
        <v>512</v>
      </c>
      <c r="E244" s="142" t="s">
        <v>922</v>
      </c>
      <c r="F244" s="143" t="s">
        <v>418</v>
      </c>
      <c r="G244" s="142" t="s">
        <v>923</v>
      </c>
      <c r="H244" s="143" t="s">
        <v>515</v>
      </c>
      <c r="I244" s="143" t="s">
        <v>421</v>
      </c>
      <c r="J244" s="142" t="s">
        <v>924</v>
      </c>
    </row>
    <row r="245" ht="22.5" customHeight="1" spans="1:10">
      <c r="A245" s="140" t="str">
        <f>"   "&amp;"2026年武装部工作经费"</f>
        <v>   2026年武装部工作经费</v>
      </c>
      <c r="B245" s="141" t="s">
        <v>925</v>
      </c>
      <c r="C245" s="23"/>
      <c r="D245" s="23"/>
      <c r="E245" s="23"/>
      <c r="F245" s="23"/>
      <c r="G245" s="23"/>
      <c r="H245" s="23"/>
      <c r="I245" s="23"/>
      <c r="J245" s="23"/>
    </row>
    <row r="246" ht="22.5" customHeight="1" spans="1:10">
      <c r="A246" s="23"/>
      <c r="B246" s="23"/>
      <c r="C246" s="142" t="s">
        <v>415</v>
      </c>
      <c r="D246" s="142" t="s">
        <v>416</v>
      </c>
      <c r="E246" s="142" t="s">
        <v>926</v>
      </c>
      <c r="F246" s="143" t="s">
        <v>427</v>
      </c>
      <c r="G246" s="142" t="s">
        <v>187</v>
      </c>
      <c r="H246" s="143" t="s">
        <v>420</v>
      </c>
      <c r="I246" s="143" t="s">
        <v>421</v>
      </c>
      <c r="J246" s="142" t="s">
        <v>927</v>
      </c>
    </row>
    <row r="247" ht="22.5" customHeight="1" spans="1:10">
      <c r="A247" s="23"/>
      <c r="B247" s="23"/>
      <c r="C247" s="142" t="s">
        <v>415</v>
      </c>
      <c r="D247" s="142" t="s">
        <v>416</v>
      </c>
      <c r="E247" s="142" t="s">
        <v>928</v>
      </c>
      <c r="F247" s="143" t="s">
        <v>427</v>
      </c>
      <c r="G247" s="142" t="s">
        <v>929</v>
      </c>
      <c r="H247" s="143" t="s">
        <v>519</v>
      </c>
      <c r="I247" s="143" t="s">
        <v>421</v>
      </c>
      <c r="J247" s="142" t="s">
        <v>930</v>
      </c>
    </row>
    <row r="248" ht="22.5" customHeight="1" spans="1:10">
      <c r="A248" s="23"/>
      <c r="B248" s="23"/>
      <c r="C248" s="142" t="s">
        <v>415</v>
      </c>
      <c r="D248" s="142" t="s">
        <v>416</v>
      </c>
      <c r="E248" s="142" t="s">
        <v>931</v>
      </c>
      <c r="F248" s="143" t="s">
        <v>427</v>
      </c>
      <c r="G248" s="142" t="s">
        <v>767</v>
      </c>
      <c r="H248" s="143" t="s">
        <v>420</v>
      </c>
      <c r="I248" s="143" t="s">
        <v>421</v>
      </c>
      <c r="J248" s="142" t="s">
        <v>932</v>
      </c>
    </row>
    <row r="249" ht="22.5" customHeight="1" spans="1:10">
      <c r="A249" s="23"/>
      <c r="B249" s="23"/>
      <c r="C249" s="142" t="s">
        <v>415</v>
      </c>
      <c r="D249" s="142" t="s">
        <v>416</v>
      </c>
      <c r="E249" s="142" t="s">
        <v>933</v>
      </c>
      <c r="F249" s="143" t="s">
        <v>427</v>
      </c>
      <c r="G249" s="142" t="s">
        <v>767</v>
      </c>
      <c r="H249" s="143" t="s">
        <v>420</v>
      </c>
      <c r="I249" s="143" t="s">
        <v>421</v>
      </c>
      <c r="J249" s="142" t="s">
        <v>934</v>
      </c>
    </row>
    <row r="250" ht="22.5" customHeight="1" spans="1:10">
      <c r="A250" s="23"/>
      <c r="B250" s="23"/>
      <c r="C250" s="142" t="s">
        <v>415</v>
      </c>
      <c r="D250" s="142" t="s">
        <v>430</v>
      </c>
      <c r="E250" s="142" t="s">
        <v>935</v>
      </c>
      <c r="F250" s="143" t="s">
        <v>418</v>
      </c>
      <c r="G250" s="142" t="s">
        <v>481</v>
      </c>
      <c r="H250" s="143" t="s">
        <v>433</v>
      </c>
      <c r="I250" s="143" t="s">
        <v>434</v>
      </c>
      <c r="J250" s="142" t="s">
        <v>936</v>
      </c>
    </row>
    <row r="251" ht="22.5" customHeight="1" spans="1:10">
      <c r="A251" s="23"/>
      <c r="B251" s="23"/>
      <c r="C251" s="142" t="s">
        <v>415</v>
      </c>
      <c r="D251" s="142" t="s">
        <v>430</v>
      </c>
      <c r="E251" s="142" t="s">
        <v>937</v>
      </c>
      <c r="F251" s="143" t="s">
        <v>418</v>
      </c>
      <c r="G251" s="142" t="s">
        <v>481</v>
      </c>
      <c r="H251" s="143" t="s">
        <v>433</v>
      </c>
      <c r="I251" s="143" t="s">
        <v>434</v>
      </c>
      <c r="J251" s="142" t="s">
        <v>938</v>
      </c>
    </row>
    <row r="252" ht="22.5" customHeight="1" spans="1:10">
      <c r="A252" s="23"/>
      <c r="B252" s="23"/>
      <c r="C252" s="142" t="s">
        <v>415</v>
      </c>
      <c r="D252" s="142" t="s">
        <v>438</v>
      </c>
      <c r="E252" s="142" t="s">
        <v>754</v>
      </c>
      <c r="F252" s="143" t="s">
        <v>755</v>
      </c>
      <c r="G252" s="142" t="s">
        <v>584</v>
      </c>
      <c r="H252" s="143" t="s">
        <v>545</v>
      </c>
      <c r="I252" s="143" t="s">
        <v>434</v>
      </c>
      <c r="J252" s="142" t="s">
        <v>939</v>
      </c>
    </row>
    <row r="253" ht="22.5" customHeight="1" spans="1:10">
      <c r="A253" s="23"/>
      <c r="B253" s="23"/>
      <c r="C253" s="142" t="s">
        <v>446</v>
      </c>
      <c r="D253" s="142" t="s">
        <v>547</v>
      </c>
      <c r="E253" s="142" t="s">
        <v>940</v>
      </c>
      <c r="F253" s="143" t="s">
        <v>418</v>
      </c>
      <c r="G253" s="142" t="s">
        <v>858</v>
      </c>
      <c r="H253" s="143" t="s">
        <v>433</v>
      </c>
      <c r="I253" s="143" t="s">
        <v>434</v>
      </c>
      <c r="J253" s="142" t="s">
        <v>941</v>
      </c>
    </row>
    <row r="254" ht="22.5" customHeight="1" spans="1:10">
      <c r="A254" s="23"/>
      <c r="B254" s="23"/>
      <c r="C254" s="142" t="s">
        <v>446</v>
      </c>
      <c r="D254" s="142" t="s">
        <v>447</v>
      </c>
      <c r="E254" s="142" t="s">
        <v>942</v>
      </c>
      <c r="F254" s="143" t="s">
        <v>418</v>
      </c>
      <c r="G254" s="142" t="s">
        <v>481</v>
      </c>
      <c r="H254" s="143" t="s">
        <v>433</v>
      </c>
      <c r="I254" s="143" t="s">
        <v>434</v>
      </c>
      <c r="J254" s="142" t="s">
        <v>943</v>
      </c>
    </row>
    <row r="255" ht="22.5" customHeight="1" spans="1:10">
      <c r="A255" s="23"/>
      <c r="B255" s="23"/>
      <c r="C255" s="142" t="s">
        <v>446</v>
      </c>
      <c r="D255" s="142" t="s">
        <v>944</v>
      </c>
      <c r="E255" s="142" t="s">
        <v>945</v>
      </c>
      <c r="F255" s="143" t="s">
        <v>418</v>
      </c>
      <c r="G255" s="142" t="s">
        <v>481</v>
      </c>
      <c r="H255" s="143" t="s">
        <v>433</v>
      </c>
      <c r="I255" s="143" t="s">
        <v>434</v>
      </c>
      <c r="J255" s="142" t="s">
        <v>946</v>
      </c>
    </row>
    <row r="256" ht="22.5" customHeight="1" spans="1:10">
      <c r="A256" s="23"/>
      <c r="B256" s="23"/>
      <c r="C256" s="142" t="s">
        <v>446</v>
      </c>
      <c r="D256" s="142" t="s">
        <v>453</v>
      </c>
      <c r="E256" s="142" t="s">
        <v>947</v>
      </c>
      <c r="F256" s="143" t="s">
        <v>418</v>
      </c>
      <c r="G256" s="142" t="s">
        <v>481</v>
      </c>
      <c r="H256" s="143" t="s">
        <v>433</v>
      </c>
      <c r="I256" s="143" t="s">
        <v>434</v>
      </c>
      <c r="J256" s="142" t="s">
        <v>948</v>
      </c>
    </row>
    <row r="257" ht="22.5" customHeight="1" spans="1:10">
      <c r="A257" s="23"/>
      <c r="B257" s="23"/>
      <c r="C257" s="142" t="s">
        <v>456</v>
      </c>
      <c r="D257" s="142" t="s">
        <v>457</v>
      </c>
      <c r="E257" s="142" t="s">
        <v>554</v>
      </c>
      <c r="F257" s="143" t="s">
        <v>427</v>
      </c>
      <c r="G257" s="142" t="s">
        <v>524</v>
      </c>
      <c r="H257" s="143" t="s">
        <v>433</v>
      </c>
      <c r="I257" s="143" t="s">
        <v>434</v>
      </c>
      <c r="J257" s="142" t="s">
        <v>949</v>
      </c>
    </row>
    <row r="258" ht="22.5" customHeight="1" spans="1:10">
      <c r="A258" s="23"/>
      <c r="B258" s="23"/>
      <c r="C258" s="142" t="s">
        <v>511</v>
      </c>
      <c r="D258" s="142" t="s">
        <v>512</v>
      </c>
      <c r="E258" s="142" t="s">
        <v>344</v>
      </c>
      <c r="F258" s="143" t="s">
        <v>418</v>
      </c>
      <c r="G258" s="142" t="s">
        <v>950</v>
      </c>
      <c r="H258" s="143" t="s">
        <v>515</v>
      </c>
      <c r="I258" s="143" t="s">
        <v>421</v>
      </c>
      <c r="J258" s="142" t="s">
        <v>951</v>
      </c>
    </row>
    <row r="259" ht="22.5" customHeight="1" spans="1:10">
      <c r="A259" s="140" t="str">
        <f>"   "&amp;"奔子栏镇临时联合党支部活动经费"</f>
        <v>   奔子栏镇临时联合党支部活动经费</v>
      </c>
      <c r="B259" s="141" t="s">
        <v>952</v>
      </c>
      <c r="C259" s="23"/>
      <c r="D259" s="23"/>
      <c r="E259" s="23"/>
      <c r="F259" s="23"/>
      <c r="G259" s="23"/>
      <c r="H259" s="23"/>
      <c r="I259" s="23"/>
      <c r="J259" s="23"/>
    </row>
    <row r="260" ht="22.5" customHeight="1" spans="1:10">
      <c r="A260" s="23"/>
      <c r="B260" s="23"/>
      <c r="C260" s="142" t="s">
        <v>415</v>
      </c>
      <c r="D260" s="142" t="s">
        <v>416</v>
      </c>
      <c r="E260" s="142" t="s">
        <v>953</v>
      </c>
      <c r="F260" s="143" t="s">
        <v>427</v>
      </c>
      <c r="G260" s="142" t="s">
        <v>469</v>
      </c>
      <c r="H260" s="143" t="s">
        <v>717</v>
      </c>
      <c r="I260" s="143" t="s">
        <v>421</v>
      </c>
      <c r="J260" s="144" t="s">
        <v>954</v>
      </c>
    </row>
    <row r="261" ht="22.5" customHeight="1" spans="1:10">
      <c r="A261" s="23"/>
      <c r="B261" s="23"/>
      <c r="C261" s="142" t="s">
        <v>415</v>
      </c>
      <c r="D261" s="142" t="s">
        <v>416</v>
      </c>
      <c r="E261" s="142" t="s">
        <v>955</v>
      </c>
      <c r="F261" s="143" t="s">
        <v>418</v>
      </c>
      <c r="G261" s="142" t="s">
        <v>465</v>
      </c>
      <c r="H261" s="143" t="s">
        <v>420</v>
      </c>
      <c r="I261" s="143" t="s">
        <v>421</v>
      </c>
      <c r="J261" s="142" t="s">
        <v>956</v>
      </c>
    </row>
    <row r="262" ht="22.5" customHeight="1" spans="1:10">
      <c r="A262" s="23"/>
      <c r="B262" s="23"/>
      <c r="C262" s="142" t="s">
        <v>446</v>
      </c>
      <c r="D262" s="142" t="s">
        <v>447</v>
      </c>
      <c r="E262" s="142" t="s">
        <v>957</v>
      </c>
      <c r="F262" s="143" t="s">
        <v>418</v>
      </c>
      <c r="G262" s="142" t="s">
        <v>481</v>
      </c>
      <c r="H262" s="143" t="s">
        <v>433</v>
      </c>
      <c r="I262" s="143" t="s">
        <v>434</v>
      </c>
      <c r="J262" s="142" t="s">
        <v>958</v>
      </c>
    </row>
    <row r="263" ht="22.5" customHeight="1" spans="1:10">
      <c r="A263" s="23"/>
      <c r="B263" s="23"/>
      <c r="C263" s="142" t="s">
        <v>446</v>
      </c>
      <c r="D263" s="142" t="s">
        <v>453</v>
      </c>
      <c r="E263" s="142" t="s">
        <v>729</v>
      </c>
      <c r="F263" s="143" t="s">
        <v>427</v>
      </c>
      <c r="G263" s="142" t="s">
        <v>524</v>
      </c>
      <c r="H263" s="143" t="s">
        <v>433</v>
      </c>
      <c r="I263" s="143" t="s">
        <v>434</v>
      </c>
      <c r="J263" s="142" t="s">
        <v>730</v>
      </c>
    </row>
    <row r="264" ht="22.5" customHeight="1" spans="1:10">
      <c r="A264" s="23"/>
      <c r="B264" s="23"/>
      <c r="C264" s="142" t="s">
        <v>456</v>
      </c>
      <c r="D264" s="142" t="s">
        <v>457</v>
      </c>
      <c r="E264" s="142" t="s">
        <v>731</v>
      </c>
      <c r="F264" s="143" t="s">
        <v>427</v>
      </c>
      <c r="G264" s="142" t="s">
        <v>524</v>
      </c>
      <c r="H264" s="143" t="s">
        <v>433</v>
      </c>
      <c r="I264" s="143" t="s">
        <v>434</v>
      </c>
      <c r="J264" s="142" t="s">
        <v>732</v>
      </c>
    </row>
    <row r="265" ht="22.5" customHeight="1" spans="1:10">
      <c r="A265" s="23"/>
      <c r="B265" s="23"/>
      <c r="C265" s="142" t="s">
        <v>511</v>
      </c>
      <c r="D265" s="142" t="s">
        <v>512</v>
      </c>
      <c r="E265" s="142" t="s">
        <v>359</v>
      </c>
      <c r="F265" s="143" t="s">
        <v>418</v>
      </c>
      <c r="G265" s="142" t="s">
        <v>514</v>
      </c>
      <c r="H265" s="143" t="s">
        <v>515</v>
      </c>
      <c r="I265" s="143" t="s">
        <v>421</v>
      </c>
      <c r="J265" s="142" t="s">
        <v>952</v>
      </c>
    </row>
    <row r="266" ht="22.5" customHeight="1" spans="1:10">
      <c r="A266" s="140" t="str">
        <f>"   "&amp;"德钦县县属国有企业退休人员社会化管理县级财政补助资金"</f>
        <v>   德钦县县属国有企业退休人员社会化管理县级财政补助资金</v>
      </c>
      <c r="B266" s="141" t="s">
        <v>959</v>
      </c>
      <c r="C266" s="23"/>
      <c r="D266" s="23"/>
      <c r="E266" s="23"/>
      <c r="F266" s="23"/>
      <c r="G266" s="23"/>
      <c r="H266" s="23"/>
      <c r="I266" s="23"/>
      <c r="J266" s="23"/>
    </row>
    <row r="267" ht="22.5" customHeight="1" spans="1:10">
      <c r="A267" s="23"/>
      <c r="B267" s="23"/>
      <c r="C267" s="142" t="s">
        <v>415</v>
      </c>
      <c r="D267" s="142" t="s">
        <v>416</v>
      </c>
      <c r="E267" s="142" t="s">
        <v>960</v>
      </c>
      <c r="F267" s="143" t="s">
        <v>418</v>
      </c>
      <c r="G267" s="142" t="s">
        <v>189</v>
      </c>
      <c r="H267" s="143" t="s">
        <v>653</v>
      </c>
      <c r="I267" s="143" t="s">
        <v>421</v>
      </c>
      <c r="J267" s="142" t="s">
        <v>961</v>
      </c>
    </row>
    <row r="268" ht="22.5" customHeight="1" spans="1:10">
      <c r="A268" s="23"/>
      <c r="B268" s="23"/>
      <c r="C268" s="142" t="s">
        <v>415</v>
      </c>
      <c r="D268" s="142" t="s">
        <v>430</v>
      </c>
      <c r="E268" s="142" t="s">
        <v>962</v>
      </c>
      <c r="F268" s="143" t="s">
        <v>427</v>
      </c>
      <c r="G268" s="142" t="s">
        <v>481</v>
      </c>
      <c r="H268" s="143" t="s">
        <v>433</v>
      </c>
      <c r="I268" s="143" t="s">
        <v>421</v>
      </c>
      <c r="J268" s="142" t="s">
        <v>963</v>
      </c>
    </row>
    <row r="269" ht="22.5" customHeight="1" spans="1:10">
      <c r="A269" s="23"/>
      <c r="B269" s="23"/>
      <c r="C269" s="142" t="s">
        <v>415</v>
      </c>
      <c r="D269" s="142" t="s">
        <v>438</v>
      </c>
      <c r="E269" s="142" t="s">
        <v>964</v>
      </c>
      <c r="F269" s="143" t="s">
        <v>418</v>
      </c>
      <c r="G269" s="142" t="s">
        <v>965</v>
      </c>
      <c r="H269" s="143" t="s">
        <v>441</v>
      </c>
      <c r="I269" s="143" t="s">
        <v>434</v>
      </c>
      <c r="J269" s="142" t="s">
        <v>966</v>
      </c>
    </row>
    <row r="270" ht="22.5" customHeight="1" spans="1:10">
      <c r="A270" s="23"/>
      <c r="B270" s="23"/>
      <c r="C270" s="142" t="s">
        <v>446</v>
      </c>
      <c r="D270" s="142" t="s">
        <v>447</v>
      </c>
      <c r="E270" s="142" t="s">
        <v>967</v>
      </c>
      <c r="F270" s="143" t="s">
        <v>418</v>
      </c>
      <c r="G270" s="142" t="s">
        <v>899</v>
      </c>
      <c r="H270" s="143" t="s">
        <v>441</v>
      </c>
      <c r="I270" s="143" t="s">
        <v>434</v>
      </c>
      <c r="J270" s="142" t="s">
        <v>968</v>
      </c>
    </row>
    <row r="271" ht="22.5" customHeight="1" spans="1:10">
      <c r="A271" s="23"/>
      <c r="B271" s="23"/>
      <c r="C271" s="142" t="s">
        <v>456</v>
      </c>
      <c r="D271" s="142" t="s">
        <v>457</v>
      </c>
      <c r="E271" s="142" t="s">
        <v>859</v>
      </c>
      <c r="F271" s="143" t="s">
        <v>427</v>
      </c>
      <c r="G271" s="142" t="s">
        <v>484</v>
      </c>
      <c r="H271" s="143" t="s">
        <v>433</v>
      </c>
      <c r="I271" s="143" t="s">
        <v>421</v>
      </c>
      <c r="J271" s="142" t="s">
        <v>969</v>
      </c>
    </row>
  </sheetData>
  <mergeCells count="2">
    <mergeCell ref="A2:J2"/>
    <mergeCell ref="A3:H3"/>
  </mergeCells>
  <printOptions horizontalCentered="1"/>
  <pageMargins left="1" right="1" top="0.75" bottom="0.7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请叫我学霸</cp:lastModifiedBy>
  <dcterms:created xsi:type="dcterms:W3CDTF">2026-03-11T09:16:00Z</dcterms:created>
  <dcterms:modified xsi:type="dcterms:W3CDTF">2026-03-20T02:27:39Z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23F6D1C4B38F44C5BD23DACEAC62B512_12</vt:lpwstr>
  </property>
  <property fmtid="{D5CDD505-2E9C-101B-9397-08002B2CF9AE}" pid="3" name="KSOProductBuildVer">
    <vt:lpwstr>2052-12.1.0.25225</vt:lpwstr>
  </property>
  <property fmtid="{D5CDD505-2E9C-101B-9397-08002B2CF9AE}" pid="4" name="CalculationRule">
    <vt:i4>0</vt:i4>
  </property>
</Properties>
</file>